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ша\учебніе плані\!!!!НАВЧАЛЬНІ ПЛАНИ\Планы 2025-2026 уч. год\БАКАЛАВР\готово\"/>
    </mc:Choice>
  </mc:AlternateContent>
  <bookViews>
    <workbookView xWindow="0" yWindow="0" windowWidth="20490" windowHeight="7050" tabRatio="853" activeTab="1"/>
  </bookViews>
  <sheets>
    <sheet name="титул" sheetId="1" r:id="rId1"/>
    <sheet name="план" sheetId="3" r:id="rId2"/>
    <sheet name="Лист1" sheetId="10" r:id="rId3"/>
    <sheet name="АГРО" sheetId="9" state="hidden" r:id="rId4"/>
    <sheet name="ВСЕ" sheetId="8" state="hidden" r:id="rId5"/>
  </sheets>
  <definedNames>
    <definedName name="_xlnm.Print_Titles" localSheetId="3">АГРО!$3:$8</definedName>
    <definedName name="_xlnm.Print_Titles" localSheetId="1">план!$3:$8</definedName>
    <definedName name="_xlnm.Print_Area" localSheetId="3">АГРО!$A$1:$T$102</definedName>
    <definedName name="_xlnm.Print_Area" localSheetId="1">план!$A$1:$S$102</definedName>
    <definedName name="_xlnm.Print_Area" localSheetId="0">титул!$A$1:$BA$38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4" i="3" l="1"/>
  <c r="P84" i="3"/>
  <c r="O84" i="3"/>
  <c r="N84" i="3"/>
  <c r="M84" i="3"/>
  <c r="L84" i="3"/>
  <c r="K84" i="3"/>
  <c r="J84" i="3"/>
  <c r="F84" i="3"/>
  <c r="D84" i="3"/>
  <c r="E83" i="3"/>
  <c r="I83" i="3" l="1"/>
  <c r="E21" i="3" l="1"/>
  <c r="H20" i="3"/>
  <c r="F20" i="3"/>
  <c r="E20" i="3"/>
  <c r="F39" i="3"/>
  <c r="C37" i="1" l="1"/>
  <c r="AB81" i="3" l="1"/>
  <c r="AC81" i="3"/>
  <c r="AD81" i="3"/>
  <c r="AE81" i="3"/>
  <c r="V47" i="3"/>
  <c r="E77" i="3"/>
  <c r="Z77" i="3" s="1"/>
  <c r="D77" i="3"/>
  <c r="E76" i="3"/>
  <c r="Z76" i="3" s="1"/>
  <c r="D76" i="3"/>
  <c r="E75" i="3"/>
  <c r="D75" i="3"/>
  <c r="E74" i="3"/>
  <c r="Y74" i="3" s="1"/>
  <c r="D74" i="3"/>
  <c r="E73" i="3"/>
  <c r="X73" i="3" s="1"/>
  <c r="D73" i="3"/>
  <c r="I76" i="3" l="1"/>
  <c r="I73" i="3"/>
  <c r="I77" i="3"/>
  <c r="I75" i="3"/>
  <c r="I74" i="3"/>
  <c r="Z75" i="3"/>
  <c r="E57" i="3"/>
  <c r="X57" i="3" s="1"/>
  <c r="D57" i="3"/>
  <c r="I57" i="3" l="1"/>
  <c r="E61" i="3"/>
  <c r="Y61" i="3" s="1"/>
  <c r="D61" i="3"/>
  <c r="E60" i="3"/>
  <c r="Y60" i="3" s="1"/>
  <c r="D60" i="3"/>
  <c r="E63" i="3"/>
  <c r="Z63" i="3" s="1"/>
  <c r="D63" i="3"/>
  <c r="I61" i="3" l="1"/>
  <c r="I60" i="3"/>
  <c r="I63" i="3"/>
  <c r="F6" i="10" l="1"/>
  <c r="E6" i="10"/>
  <c r="J6" i="10" s="1"/>
  <c r="F5" i="10"/>
  <c r="E5" i="10"/>
  <c r="F4" i="10"/>
  <c r="E4" i="10"/>
  <c r="J4" i="10" s="1"/>
  <c r="F3" i="10"/>
  <c r="E3" i="10"/>
  <c r="F2" i="10"/>
  <c r="E2" i="10"/>
  <c r="J2" i="10" s="1"/>
  <c r="J5" i="10" l="1"/>
  <c r="J3" i="10"/>
  <c r="E25" i="3" l="1"/>
  <c r="U25" i="3" s="1"/>
  <c r="D25" i="3"/>
  <c r="E26" i="3"/>
  <c r="V26" i="3" s="1"/>
  <c r="D26" i="3"/>
  <c r="D27" i="3"/>
  <c r="E27" i="3"/>
  <c r="X27" i="3" s="1"/>
  <c r="I26" i="3" l="1"/>
  <c r="I27" i="3"/>
  <c r="I25" i="3"/>
  <c r="D47" i="3"/>
  <c r="I47" i="3" s="1"/>
  <c r="F16" i="3" l="1"/>
  <c r="G16" i="3"/>
  <c r="H16" i="3"/>
  <c r="J16" i="3"/>
  <c r="K16" i="3"/>
  <c r="L16" i="3"/>
  <c r="M16" i="3"/>
  <c r="N16" i="3"/>
  <c r="O16" i="3"/>
  <c r="P16" i="3"/>
  <c r="Q16" i="3"/>
  <c r="C16" i="3"/>
  <c r="E56" i="3" l="1"/>
  <c r="X56" i="3" s="1"/>
  <c r="E58" i="3"/>
  <c r="Y58" i="3" s="1"/>
  <c r="E69" i="3" l="1"/>
  <c r="AA69" i="3" s="1"/>
  <c r="E62" i="3"/>
  <c r="Z62" i="3" s="1"/>
  <c r="E64" i="3"/>
  <c r="Z64" i="3" s="1"/>
  <c r="E65" i="3"/>
  <c r="Z65" i="3" s="1"/>
  <c r="E66" i="3"/>
  <c r="AA66" i="3" s="1"/>
  <c r="E67" i="3"/>
  <c r="AA67" i="3" s="1"/>
  <c r="E68" i="3"/>
  <c r="AA68" i="3" s="1"/>
  <c r="E38" i="3"/>
  <c r="T38" i="3" s="1"/>
  <c r="E39" i="3"/>
  <c r="T39" i="3" s="1"/>
  <c r="E40" i="3"/>
  <c r="T40" i="3" s="1"/>
  <c r="E41" i="3"/>
  <c r="U41" i="3" s="1"/>
  <c r="E42" i="3"/>
  <c r="U42" i="3" s="1"/>
  <c r="E43" i="3"/>
  <c r="U43" i="3" s="1"/>
  <c r="E44" i="3"/>
  <c r="V44" i="3" s="1"/>
  <c r="E45" i="3"/>
  <c r="V45" i="3" s="1"/>
  <c r="E46" i="3"/>
  <c r="V46" i="3" s="1"/>
  <c r="E48" i="3"/>
  <c r="V48" i="3" s="1"/>
  <c r="E49" i="3"/>
  <c r="W49" i="3" s="1"/>
  <c r="E50" i="3"/>
  <c r="W50" i="3" s="1"/>
  <c r="E51" i="3"/>
  <c r="W51" i="3" s="1"/>
  <c r="E52" i="3"/>
  <c r="W52" i="3" s="1"/>
  <c r="E53" i="3"/>
  <c r="W53" i="3" s="1"/>
  <c r="E54" i="3"/>
  <c r="X54" i="3" s="1"/>
  <c r="E55" i="3"/>
  <c r="X55" i="3" s="1"/>
  <c r="E59" i="3"/>
  <c r="Y59" i="3" s="1"/>
  <c r="D69" i="3"/>
  <c r="I69" i="3" s="1"/>
  <c r="D62" i="3"/>
  <c r="D64" i="3"/>
  <c r="D65" i="3"/>
  <c r="D66" i="3"/>
  <c r="D67" i="3"/>
  <c r="D68" i="3"/>
  <c r="D40" i="3"/>
  <c r="D41" i="3"/>
  <c r="D42" i="3"/>
  <c r="D43" i="3"/>
  <c r="I43" i="3" s="1"/>
  <c r="D44" i="3"/>
  <c r="D45" i="3"/>
  <c r="D46" i="3"/>
  <c r="D48" i="3"/>
  <c r="D49" i="3"/>
  <c r="D50" i="3"/>
  <c r="D51" i="3"/>
  <c r="D52" i="3"/>
  <c r="D53" i="3"/>
  <c r="D54" i="3"/>
  <c r="D55" i="3"/>
  <c r="D56" i="3"/>
  <c r="I56" i="3" s="1"/>
  <c r="D59" i="3"/>
  <c r="D58" i="3"/>
  <c r="I58" i="3" s="1"/>
  <c r="I52" i="3" l="1"/>
  <c r="I40" i="3"/>
  <c r="Z81" i="3"/>
  <c r="P85" i="3" s="1"/>
  <c r="AA81" i="3"/>
  <c r="Q85" i="3" s="1"/>
  <c r="I55" i="3"/>
  <c r="I51" i="3"/>
  <c r="I46" i="3"/>
  <c r="I42" i="3"/>
  <c r="I54" i="3"/>
  <c r="I50" i="3"/>
  <c r="I45" i="3"/>
  <c r="I53" i="3"/>
  <c r="I49" i="3"/>
  <c r="I44" i="3"/>
  <c r="I65" i="3"/>
  <c r="I48" i="3"/>
  <c r="I59" i="3"/>
  <c r="I68" i="3"/>
  <c r="I64" i="3"/>
  <c r="I41" i="3"/>
  <c r="I66" i="3"/>
  <c r="I67" i="3"/>
  <c r="I62" i="3"/>
  <c r="F78" i="3" l="1"/>
  <c r="G78" i="3"/>
  <c r="H78" i="3"/>
  <c r="J78" i="3"/>
  <c r="K78" i="3"/>
  <c r="L78" i="3"/>
  <c r="M78" i="3"/>
  <c r="N78" i="3"/>
  <c r="O78" i="3"/>
  <c r="P78" i="3"/>
  <c r="Q78" i="3"/>
  <c r="C78" i="3"/>
  <c r="E13" i="3"/>
  <c r="U13" i="3" s="1"/>
  <c r="D13" i="3"/>
  <c r="F32" i="3"/>
  <c r="G32" i="3"/>
  <c r="H32" i="3"/>
  <c r="J32" i="3"/>
  <c r="K32" i="3"/>
  <c r="L32" i="3"/>
  <c r="M32" i="3"/>
  <c r="N32" i="3"/>
  <c r="O32" i="3"/>
  <c r="P32" i="3"/>
  <c r="Q32" i="3"/>
  <c r="C32" i="3"/>
  <c r="I13" i="3" l="1"/>
  <c r="D37" i="3"/>
  <c r="D38" i="3"/>
  <c r="I38" i="3" s="1"/>
  <c r="D39" i="3"/>
  <c r="I39" i="3" s="1"/>
  <c r="D14" i="3"/>
  <c r="L37" i="1"/>
  <c r="R84" i="9"/>
  <c r="Q84" i="9"/>
  <c r="P84" i="9"/>
  <c r="P85" i="9" s="1"/>
  <c r="O84" i="9"/>
  <c r="N84" i="9"/>
  <c r="M84" i="9"/>
  <c r="L84" i="9"/>
  <c r="K84" i="9"/>
  <c r="I84" i="9"/>
  <c r="H84" i="9"/>
  <c r="G84" i="9"/>
  <c r="D84" i="9"/>
  <c r="F82" i="9"/>
  <c r="E82" i="9"/>
  <c r="F81" i="9"/>
  <c r="E81" i="9"/>
  <c r="J81" i="9" s="1"/>
  <c r="F80" i="9"/>
  <c r="E80" i="9"/>
  <c r="F79" i="9"/>
  <c r="E79" i="9"/>
  <c r="J79" i="9" s="1"/>
  <c r="F78" i="9"/>
  <c r="E78" i="9"/>
  <c r="F76" i="9"/>
  <c r="E76" i="9"/>
  <c r="J76" i="9" s="1"/>
  <c r="F75" i="9"/>
  <c r="E75" i="9"/>
  <c r="F74" i="9"/>
  <c r="E74" i="9"/>
  <c r="J74" i="9" s="1"/>
  <c r="F73" i="9"/>
  <c r="E73" i="9"/>
  <c r="F72" i="9"/>
  <c r="E72" i="9"/>
  <c r="J72" i="9" s="1"/>
  <c r="F69" i="9"/>
  <c r="E69" i="9"/>
  <c r="F68" i="9"/>
  <c r="E68" i="9"/>
  <c r="J68" i="9" s="1"/>
  <c r="F67" i="9"/>
  <c r="E67" i="9"/>
  <c r="F66" i="9"/>
  <c r="E66" i="9"/>
  <c r="J66" i="9" s="1"/>
  <c r="R62" i="9"/>
  <c r="Q62" i="9"/>
  <c r="P62" i="9"/>
  <c r="O62" i="9"/>
  <c r="N62" i="9"/>
  <c r="M62" i="9"/>
  <c r="L62" i="9"/>
  <c r="K62" i="9"/>
  <c r="I62" i="9"/>
  <c r="H62" i="9"/>
  <c r="G62" i="9"/>
  <c r="D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J50" i="9" s="1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J42" i="9" s="1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J34" i="9" s="1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R22" i="9"/>
  <c r="Q22" i="9"/>
  <c r="P22" i="9"/>
  <c r="O22" i="9"/>
  <c r="N22" i="9"/>
  <c r="M22" i="9"/>
  <c r="L22" i="9"/>
  <c r="K22" i="9"/>
  <c r="I22" i="9"/>
  <c r="H22" i="9"/>
  <c r="G22" i="9"/>
  <c r="D22" i="9"/>
  <c r="F21" i="9"/>
  <c r="E21" i="9"/>
  <c r="F20" i="9"/>
  <c r="E20" i="9"/>
  <c r="F19" i="9"/>
  <c r="E19" i="9"/>
  <c r="R15" i="9"/>
  <c r="Q15" i="9"/>
  <c r="P15" i="9"/>
  <c r="O15" i="9"/>
  <c r="N15" i="9"/>
  <c r="M15" i="9"/>
  <c r="L15" i="9"/>
  <c r="K15" i="9"/>
  <c r="I15" i="9"/>
  <c r="H15" i="9"/>
  <c r="H24" i="9" s="1"/>
  <c r="G15" i="9"/>
  <c r="G24" i="9" s="1"/>
  <c r="D15" i="9"/>
  <c r="D24" i="9" s="1"/>
  <c r="F14" i="9"/>
  <c r="E14" i="9"/>
  <c r="F13" i="9"/>
  <c r="E13" i="9"/>
  <c r="F12" i="9"/>
  <c r="E12" i="9"/>
  <c r="F11" i="9"/>
  <c r="E11" i="9"/>
  <c r="J11" i="9" s="1"/>
  <c r="Q8" i="9"/>
  <c r="M8" i="9"/>
  <c r="J58" i="9"/>
  <c r="R207" i="8"/>
  <c r="Q207" i="8"/>
  <c r="P207" i="8"/>
  <c r="O207" i="8"/>
  <c r="N207" i="8"/>
  <c r="M207" i="8"/>
  <c r="L207" i="8"/>
  <c r="K207" i="8"/>
  <c r="I207" i="8"/>
  <c r="H207" i="8"/>
  <c r="G207" i="8"/>
  <c r="D207" i="8"/>
  <c r="F206" i="8"/>
  <c r="E206" i="8"/>
  <c r="E207" i="8" s="1"/>
  <c r="F205" i="8"/>
  <c r="J205" i="8" s="1"/>
  <c r="R203" i="8"/>
  <c r="Q203" i="8"/>
  <c r="P203" i="8"/>
  <c r="O203" i="8"/>
  <c r="N203" i="8"/>
  <c r="M203" i="8"/>
  <c r="L203" i="8"/>
  <c r="K203" i="8"/>
  <c r="I203" i="8"/>
  <c r="H203" i="8"/>
  <c r="G203" i="8"/>
  <c r="D203" i="8"/>
  <c r="F202" i="8"/>
  <c r="E202" i="8"/>
  <c r="F201" i="8"/>
  <c r="E201" i="8"/>
  <c r="J201" i="8" s="1"/>
  <c r="F200" i="8"/>
  <c r="E200" i="8"/>
  <c r="F199" i="8"/>
  <c r="E199" i="8"/>
  <c r="J199" i="8" s="1"/>
  <c r="F198" i="8"/>
  <c r="E198" i="8"/>
  <c r="F197" i="8"/>
  <c r="E197" i="8"/>
  <c r="J197" i="8" s="1"/>
  <c r="F196" i="8"/>
  <c r="E196" i="8"/>
  <c r="J196" i="8" s="1"/>
  <c r="F195" i="8"/>
  <c r="E195" i="8"/>
  <c r="R192" i="8"/>
  <c r="Q192" i="8"/>
  <c r="P192" i="8"/>
  <c r="O192" i="8"/>
  <c r="N192" i="8"/>
  <c r="M192" i="8"/>
  <c r="L192" i="8"/>
  <c r="K192" i="8"/>
  <c r="I192" i="8"/>
  <c r="H192" i="8"/>
  <c r="G192" i="8"/>
  <c r="D192" i="8"/>
  <c r="F191" i="8"/>
  <c r="E191" i="8"/>
  <c r="J191" i="8" s="1"/>
  <c r="F190" i="8"/>
  <c r="E190" i="8"/>
  <c r="J190" i="8" s="1"/>
  <c r="F189" i="8"/>
  <c r="E189" i="8"/>
  <c r="F188" i="8"/>
  <c r="E188" i="8"/>
  <c r="J188" i="8" s="1"/>
  <c r="F187" i="8"/>
  <c r="E187" i="8"/>
  <c r="J187" i="8" s="1"/>
  <c r="F186" i="8"/>
  <c r="E186" i="8"/>
  <c r="J186" i="8" s="1"/>
  <c r="F184" i="8"/>
  <c r="E184" i="8"/>
  <c r="F183" i="8"/>
  <c r="E183" i="8"/>
  <c r="J183" i="8" s="1"/>
  <c r="F182" i="8"/>
  <c r="E182" i="8"/>
  <c r="J181" i="8"/>
  <c r="F178" i="8"/>
  <c r="E178" i="8"/>
  <c r="F177" i="8"/>
  <c r="J177" i="8" s="1"/>
  <c r="E177" i="8"/>
  <c r="F176" i="8"/>
  <c r="E176" i="8"/>
  <c r="F175" i="8"/>
  <c r="J175" i="8" s="1"/>
  <c r="F174" i="8"/>
  <c r="E174" i="8"/>
  <c r="J174" i="8" s="1"/>
  <c r="F173" i="8"/>
  <c r="E173" i="8"/>
  <c r="F172" i="8"/>
  <c r="E172" i="8"/>
  <c r="J172" i="8" s="1"/>
  <c r="F171" i="8"/>
  <c r="J171" i="8" s="1"/>
  <c r="F169" i="8"/>
  <c r="E169" i="8"/>
  <c r="F168" i="8"/>
  <c r="E168" i="8"/>
  <c r="F167" i="8"/>
  <c r="E167" i="8"/>
  <c r="F166" i="8"/>
  <c r="E166" i="8"/>
  <c r="F165" i="8"/>
  <c r="E165" i="8"/>
  <c r="F164" i="8"/>
  <c r="J164" i="8" s="1"/>
  <c r="E164" i="8"/>
  <c r="F162" i="8"/>
  <c r="E162" i="8"/>
  <c r="F161" i="8"/>
  <c r="J161" i="8" s="1"/>
  <c r="E161" i="8"/>
  <c r="F160" i="8"/>
  <c r="E160" i="8"/>
  <c r="F159" i="8"/>
  <c r="J159" i="8" s="1"/>
  <c r="E159" i="8"/>
  <c r="F158" i="8"/>
  <c r="E158" i="8"/>
  <c r="F157" i="8"/>
  <c r="E157" i="8"/>
  <c r="F154" i="8"/>
  <c r="E154" i="8"/>
  <c r="F153" i="8"/>
  <c r="E153" i="8"/>
  <c r="F152" i="8"/>
  <c r="E152" i="8"/>
  <c r="F151" i="8"/>
  <c r="E151" i="8"/>
  <c r="F150" i="8"/>
  <c r="E150" i="8"/>
  <c r="F149" i="8"/>
  <c r="E149" i="8"/>
  <c r="F148" i="8"/>
  <c r="E148" i="8"/>
  <c r="F147" i="8"/>
  <c r="E147" i="8"/>
  <c r="F145" i="8"/>
  <c r="E145" i="8"/>
  <c r="F144" i="8"/>
  <c r="J144" i="8" s="1"/>
  <c r="E144" i="8"/>
  <c r="F143" i="8"/>
  <c r="E143" i="8"/>
  <c r="F142" i="8"/>
  <c r="J142" i="8" s="1"/>
  <c r="E142" i="8"/>
  <c r="F141" i="8"/>
  <c r="E141" i="8"/>
  <c r="F140" i="8"/>
  <c r="J140" i="8" s="1"/>
  <c r="E140" i="8"/>
  <c r="F138" i="8"/>
  <c r="E138" i="8"/>
  <c r="F137" i="8"/>
  <c r="J137" i="8" s="1"/>
  <c r="E137" i="8"/>
  <c r="F136" i="8"/>
  <c r="E136" i="8"/>
  <c r="F135" i="8"/>
  <c r="E135" i="8"/>
  <c r="F134" i="8"/>
  <c r="E134" i="8"/>
  <c r="F133" i="8"/>
  <c r="E133" i="8"/>
  <c r="F130" i="8"/>
  <c r="E130" i="8"/>
  <c r="F129" i="8"/>
  <c r="E129" i="8"/>
  <c r="F128" i="8"/>
  <c r="E128" i="8"/>
  <c r="F127" i="8"/>
  <c r="E127" i="8"/>
  <c r="F126" i="8"/>
  <c r="E126" i="8"/>
  <c r="F125" i="8"/>
  <c r="J125" i="8" s="1"/>
  <c r="E125" i="8"/>
  <c r="F124" i="8"/>
  <c r="E124" i="8"/>
  <c r="F123" i="8"/>
  <c r="J123" i="8" s="1"/>
  <c r="E123" i="8"/>
  <c r="F121" i="8"/>
  <c r="E121" i="8"/>
  <c r="F120" i="8"/>
  <c r="J120" i="8" s="1"/>
  <c r="E120" i="8"/>
  <c r="F119" i="8"/>
  <c r="E119" i="8"/>
  <c r="F118" i="8"/>
  <c r="J118" i="8" s="1"/>
  <c r="E118" i="8"/>
  <c r="F117" i="8"/>
  <c r="E117" i="8"/>
  <c r="F115" i="8"/>
  <c r="E115" i="8"/>
  <c r="F114" i="8"/>
  <c r="E114" i="8"/>
  <c r="F113" i="8"/>
  <c r="E113" i="8"/>
  <c r="F112" i="8"/>
  <c r="E112" i="8"/>
  <c r="F111" i="8"/>
  <c r="E111" i="8"/>
  <c r="F108" i="8"/>
  <c r="E108" i="8"/>
  <c r="F107" i="8"/>
  <c r="E107" i="8"/>
  <c r="F106" i="8"/>
  <c r="E106" i="8"/>
  <c r="F105" i="8"/>
  <c r="E105" i="8"/>
  <c r="F104" i="8"/>
  <c r="E104" i="8"/>
  <c r="F103" i="8"/>
  <c r="E103" i="8"/>
  <c r="F102" i="8"/>
  <c r="E102" i="8"/>
  <c r="F101" i="8"/>
  <c r="E101" i="8"/>
  <c r="F99" i="8"/>
  <c r="E99" i="8"/>
  <c r="F98" i="8"/>
  <c r="E98" i="8"/>
  <c r="F97" i="8"/>
  <c r="E97" i="8"/>
  <c r="F96" i="8"/>
  <c r="E96" i="8"/>
  <c r="F95" i="8"/>
  <c r="E95" i="8"/>
  <c r="F94" i="8"/>
  <c r="E94" i="8"/>
  <c r="F92" i="8"/>
  <c r="E92" i="8"/>
  <c r="F91" i="8"/>
  <c r="E91" i="8"/>
  <c r="F90" i="8"/>
  <c r="E90" i="8"/>
  <c r="F89" i="8"/>
  <c r="E89" i="8"/>
  <c r="F88" i="8"/>
  <c r="E88" i="8"/>
  <c r="F87" i="8"/>
  <c r="E87" i="8"/>
  <c r="F84" i="8"/>
  <c r="E84" i="8"/>
  <c r="F83" i="8"/>
  <c r="E83" i="8"/>
  <c r="F82" i="8"/>
  <c r="E82" i="8"/>
  <c r="F81" i="8"/>
  <c r="E81" i="8"/>
  <c r="F80" i="8"/>
  <c r="E80" i="8"/>
  <c r="F79" i="8"/>
  <c r="J79" i="8" s="1"/>
  <c r="E79" i="8"/>
  <c r="F78" i="8"/>
  <c r="E78" i="8"/>
  <c r="F75" i="8"/>
  <c r="E75" i="8"/>
  <c r="F74" i="8"/>
  <c r="E74" i="8"/>
  <c r="F73" i="8"/>
  <c r="E73" i="8"/>
  <c r="F72" i="8"/>
  <c r="E72" i="8"/>
  <c r="F71" i="8"/>
  <c r="E71" i="8"/>
  <c r="F69" i="8"/>
  <c r="E69" i="8"/>
  <c r="F68" i="8"/>
  <c r="E68" i="8"/>
  <c r="F67" i="8"/>
  <c r="E67" i="8"/>
  <c r="F66" i="8"/>
  <c r="E66" i="8"/>
  <c r="F65" i="8"/>
  <c r="E65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3" i="8"/>
  <c r="E53" i="8"/>
  <c r="F52" i="8"/>
  <c r="E52" i="8"/>
  <c r="F51" i="8"/>
  <c r="E51" i="8"/>
  <c r="F50" i="8"/>
  <c r="E50" i="8"/>
  <c r="R46" i="8"/>
  <c r="Q46" i="8"/>
  <c r="P46" i="8"/>
  <c r="P193" i="8" s="1"/>
  <c r="O46" i="8"/>
  <c r="N46" i="8"/>
  <c r="M46" i="8"/>
  <c r="L46" i="8"/>
  <c r="L193" i="8" s="1"/>
  <c r="K46" i="8"/>
  <c r="I46" i="8"/>
  <c r="H46" i="8"/>
  <c r="G46" i="8"/>
  <c r="G193" i="8" s="1"/>
  <c r="D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R22" i="8"/>
  <c r="Q22" i="8"/>
  <c r="P22" i="8"/>
  <c r="O22" i="8"/>
  <c r="N22" i="8"/>
  <c r="M22" i="8"/>
  <c r="L22" i="8"/>
  <c r="L15" i="8"/>
  <c r="K22" i="8"/>
  <c r="I22" i="8"/>
  <c r="H22" i="8"/>
  <c r="G22" i="8"/>
  <c r="D22" i="8"/>
  <c r="F21" i="8"/>
  <c r="E21" i="8"/>
  <c r="F20" i="8"/>
  <c r="E20" i="8"/>
  <c r="F19" i="8"/>
  <c r="F22" i="8" s="1"/>
  <c r="E19" i="8"/>
  <c r="R15" i="8"/>
  <c r="Q15" i="8"/>
  <c r="P15" i="8"/>
  <c r="O15" i="8"/>
  <c r="N15" i="8"/>
  <c r="M15" i="8"/>
  <c r="K15" i="8"/>
  <c r="I15" i="8"/>
  <c r="H15" i="8"/>
  <c r="G15" i="8"/>
  <c r="D15" i="8"/>
  <c r="F14" i="8"/>
  <c r="E14" i="8"/>
  <c r="F13" i="8"/>
  <c r="E13" i="8"/>
  <c r="F12" i="8"/>
  <c r="E12" i="8"/>
  <c r="F11" i="8"/>
  <c r="F15" i="8" s="1"/>
  <c r="E11" i="8"/>
  <c r="Q8" i="8"/>
  <c r="M8" i="8"/>
  <c r="J33" i="8"/>
  <c r="F70" i="3"/>
  <c r="F79" i="3" s="1"/>
  <c r="G70" i="3"/>
  <c r="G79" i="3" s="1"/>
  <c r="H70" i="3"/>
  <c r="H79" i="3" s="1"/>
  <c r="J70" i="3"/>
  <c r="J79" i="3" s="1"/>
  <c r="K70" i="3"/>
  <c r="K79" i="3" s="1"/>
  <c r="L70" i="3"/>
  <c r="L79" i="3" s="1"/>
  <c r="M70" i="3"/>
  <c r="M79" i="3" s="1"/>
  <c r="N70" i="3"/>
  <c r="N79" i="3" s="1"/>
  <c r="O70" i="3"/>
  <c r="O79" i="3" s="1"/>
  <c r="P70" i="3"/>
  <c r="P79" i="3" s="1"/>
  <c r="Q70" i="3"/>
  <c r="Q79" i="3" s="1"/>
  <c r="C70" i="3"/>
  <c r="C79" i="3" s="1"/>
  <c r="E14" i="3"/>
  <c r="U14" i="3" s="1"/>
  <c r="U81" i="3" s="1"/>
  <c r="K85" i="3" s="1"/>
  <c r="E31" i="3"/>
  <c r="Y31" i="3" s="1"/>
  <c r="Y81" i="3" s="1"/>
  <c r="O85" i="3" s="1"/>
  <c r="D31" i="3"/>
  <c r="E30" i="3"/>
  <c r="X30" i="3" s="1"/>
  <c r="X81" i="3" s="1"/>
  <c r="N85" i="3" s="1"/>
  <c r="D30" i="3"/>
  <c r="E29" i="3"/>
  <c r="W29" i="3" s="1"/>
  <c r="D29" i="3"/>
  <c r="E28" i="3"/>
  <c r="V28" i="3" s="1"/>
  <c r="V81" i="3" s="1"/>
  <c r="L85" i="3" s="1"/>
  <c r="D28" i="3"/>
  <c r="E37" i="3"/>
  <c r="T37" i="3" s="1"/>
  <c r="E36" i="3"/>
  <c r="T36" i="3" s="1"/>
  <c r="D36" i="3"/>
  <c r="Q33" i="3"/>
  <c r="P33" i="3"/>
  <c r="O33" i="3"/>
  <c r="N33" i="3"/>
  <c r="M33" i="3"/>
  <c r="L33" i="3"/>
  <c r="K33" i="3"/>
  <c r="J33" i="3"/>
  <c r="H33" i="3"/>
  <c r="G33" i="3"/>
  <c r="F33" i="3"/>
  <c r="C33" i="3"/>
  <c r="E11" i="3"/>
  <c r="T11" i="3" s="1"/>
  <c r="D11" i="3"/>
  <c r="E12" i="3"/>
  <c r="D12" i="3"/>
  <c r="E15" i="3"/>
  <c r="W15" i="3" s="1"/>
  <c r="D15" i="3"/>
  <c r="R37" i="1"/>
  <c r="F37" i="1"/>
  <c r="R36" i="1"/>
  <c r="O36" i="1"/>
  <c r="L36" i="1"/>
  <c r="I36" i="1"/>
  <c r="F36" i="1"/>
  <c r="C36" i="1"/>
  <c r="R35" i="1"/>
  <c r="O35" i="1"/>
  <c r="L35" i="1"/>
  <c r="I35" i="1"/>
  <c r="F35" i="1"/>
  <c r="C35" i="1"/>
  <c r="R34" i="1"/>
  <c r="O34" i="1"/>
  <c r="L34" i="1"/>
  <c r="I34" i="1"/>
  <c r="F34" i="1"/>
  <c r="C34" i="1"/>
  <c r="A12" i="1"/>
  <c r="J14" i="8" l="1"/>
  <c r="N24" i="8"/>
  <c r="J35" i="8"/>
  <c r="J43" i="8"/>
  <c r="J45" i="8"/>
  <c r="H193" i="8"/>
  <c r="Q193" i="8"/>
  <c r="Q209" i="8" s="1"/>
  <c r="J68" i="8"/>
  <c r="J12" i="9"/>
  <c r="R24" i="9"/>
  <c r="F22" i="9"/>
  <c r="I24" i="8"/>
  <c r="I209" i="8" s="1"/>
  <c r="L38" i="1"/>
  <c r="W81" i="3"/>
  <c r="M85" i="3" s="1"/>
  <c r="T81" i="3"/>
  <c r="J85" i="3" s="1"/>
  <c r="G24" i="8"/>
  <c r="G209" i="8" s="1"/>
  <c r="M24" i="8"/>
  <c r="Q24" i="8"/>
  <c r="J20" i="8"/>
  <c r="K24" i="8"/>
  <c r="J92" i="8"/>
  <c r="J97" i="8"/>
  <c r="J112" i="8"/>
  <c r="J117" i="8"/>
  <c r="J130" i="8"/>
  <c r="J136" i="8"/>
  <c r="J150" i="8"/>
  <c r="J154" i="8"/>
  <c r="J169" i="8"/>
  <c r="J13" i="9"/>
  <c r="J27" i="9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J55" i="9"/>
  <c r="J57" i="9"/>
  <c r="J59" i="9"/>
  <c r="J61" i="9"/>
  <c r="F84" i="9"/>
  <c r="J78" i="9"/>
  <c r="K24" i="9"/>
  <c r="O24" i="9"/>
  <c r="O87" i="9" s="1"/>
  <c r="E22" i="9"/>
  <c r="Q24" i="9"/>
  <c r="J89" i="8"/>
  <c r="J107" i="8"/>
  <c r="J157" i="8"/>
  <c r="L24" i="9"/>
  <c r="N24" i="9"/>
  <c r="O24" i="8"/>
  <c r="O209" i="8" s="1"/>
  <c r="I193" i="8"/>
  <c r="N193" i="8"/>
  <c r="J58" i="8"/>
  <c r="J60" i="8"/>
  <c r="J62" i="8"/>
  <c r="J66" i="8"/>
  <c r="E203" i="8"/>
  <c r="F15" i="9"/>
  <c r="M24" i="9"/>
  <c r="J19" i="9"/>
  <c r="J21" i="9"/>
  <c r="J30" i="9"/>
  <c r="J32" i="9"/>
  <c r="J36" i="9"/>
  <c r="J38" i="9"/>
  <c r="J40" i="9"/>
  <c r="J44" i="9"/>
  <c r="J46" i="9"/>
  <c r="J48" i="9"/>
  <c r="J52" i="9"/>
  <c r="J54" i="9"/>
  <c r="J56" i="9"/>
  <c r="J60" i="9"/>
  <c r="D85" i="9"/>
  <c r="K85" i="9"/>
  <c r="O85" i="9"/>
  <c r="J32" i="8"/>
  <c r="J38" i="8"/>
  <c r="J42" i="8"/>
  <c r="E192" i="8"/>
  <c r="J52" i="8"/>
  <c r="J57" i="8"/>
  <c r="J72" i="8"/>
  <c r="J78" i="8"/>
  <c r="J81" i="8"/>
  <c r="J83" i="8"/>
  <c r="J87" i="8"/>
  <c r="J98" i="8"/>
  <c r="J101" i="8"/>
  <c r="J103" i="8"/>
  <c r="J105" i="8"/>
  <c r="J127" i="8"/>
  <c r="J147" i="8"/>
  <c r="J166" i="8"/>
  <c r="J184" i="8"/>
  <c r="J198" i="8"/>
  <c r="J200" i="8"/>
  <c r="E15" i="9"/>
  <c r="E24" i="9" s="1"/>
  <c r="J14" i="9"/>
  <c r="I85" i="9"/>
  <c r="N85" i="9"/>
  <c r="N87" i="9" s="1"/>
  <c r="R85" i="9"/>
  <c r="J67" i="9"/>
  <c r="J69" i="9"/>
  <c r="J73" i="9"/>
  <c r="J75" i="9"/>
  <c r="J80" i="9"/>
  <c r="J82" i="9"/>
  <c r="H85" i="9"/>
  <c r="H87" i="9" s="1"/>
  <c r="Q85" i="9"/>
  <c r="Q87" i="9" s="1"/>
  <c r="K193" i="8"/>
  <c r="R24" i="8"/>
  <c r="L24" i="8"/>
  <c r="L209" i="8" s="1"/>
  <c r="J27" i="8"/>
  <c r="J29" i="8"/>
  <c r="F46" i="8"/>
  <c r="J34" i="8"/>
  <c r="J36" i="8"/>
  <c r="F192" i="8"/>
  <c r="J61" i="8"/>
  <c r="J67" i="8"/>
  <c r="J71" i="8"/>
  <c r="J73" i="8"/>
  <c r="J75" i="8"/>
  <c r="J102" i="8"/>
  <c r="J106" i="8"/>
  <c r="J111" i="8"/>
  <c r="J113" i="8"/>
  <c r="J115" i="8"/>
  <c r="J141" i="8"/>
  <c r="J145" i="8"/>
  <c r="J149" i="8"/>
  <c r="J151" i="8"/>
  <c r="J153" i="8"/>
  <c r="O193" i="8"/>
  <c r="C38" i="1"/>
  <c r="J195" i="8"/>
  <c r="D24" i="8"/>
  <c r="J19" i="8"/>
  <c r="J30" i="8"/>
  <c r="J37" i="8"/>
  <c r="J39" i="8"/>
  <c r="J41" i="8"/>
  <c r="J51" i="8"/>
  <c r="J53" i="8"/>
  <c r="J56" i="8"/>
  <c r="J82" i="8"/>
  <c r="J88" i="8"/>
  <c r="J91" i="8"/>
  <c r="J94" i="8"/>
  <c r="J96" i="8"/>
  <c r="J121" i="8"/>
  <c r="J126" i="8"/>
  <c r="J129" i="8"/>
  <c r="J133" i="8"/>
  <c r="J135" i="8"/>
  <c r="J160" i="8"/>
  <c r="J165" i="8"/>
  <c r="J168" i="8"/>
  <c r="J173" i="8"/>
  <c r="J178" i="8"/>
  <c r="J202" i="8"/>
  <c r="F207" i="8"/>
  <c r="D16" i="3"/>
  <c r="E16" i="3"/>
  <c r="R87" i="9"/>
  <c r="E46" i="8"/>
  <c r="E193" i="8" s="1"/>
  <c r="J12" i="8"/>
  <c r="J28" i="8"/>
  <c r="J40" i="8"/>
  <c r="M193" i="8"/>
  <c r="M209" i="8" s="1"/>
  <c r="J55" i="8"/>
  <c r="J65" i="8"/>
  <c r="J74" i="8"/>
  <c r="J84" i="8"/>
  <c r="J95" i="8"/>
  <c r="J104" i="8"/>
  <c r="J114" i="8"/>
  <c r="J124" i="8"/>
  <c r="J134" i="8"/>
  <c r="J143" i="8"/>
  <c r="J152" i="8"/>
  <c r="J162" i="8"/>
  <c r="J176" i="8"/>
  <c r="J182" i="8"/>
  <c r="F203" i="8"/>
  <c r="J15" i="9"/>
  <c r="J206" i="8"/>
  <c r="J207" i="8" s="1"/>
  <c r="D193" i="8"/>
  <c r="E84" i="9"/>
  <c r="J20" i="9"/>
  <c r="F24" i="9"/>
  <c r="P24" i="9"/>
  <c r="P87" i="9" s="1"/>
  <c r="I24" i="9"/>
  <c r="I87" i="9" s="1"/>
  <c r="F62" i="9"/>
  <c r="D87" i="9"/>
  <c r="F24" i="8"/>
  <c r="J11" i="8"/>
  <c r="J13" i="8"/>
  <c r="J21" i="8"/>
  <c r="J22" i="8" s="1"/>
  <c r="H24" i="8"/>
  <c r="H209" i="8" s="1"/>
  <c r="P24" i="8"/>
  <c r="P209" i="8" s="1"/>
  <c r="J31" i="8"/>
  <c r="J44" i="8"/>
  <c r="J50" i="8"/>
  <c r="J59" i="8"/>
  <c r="J69" i="8"/>
  <c r="J80" i="8"/>
  <c r="J90" i="8"/>
  <c r="J99" i="8"/>
  <c r="J108" i="8"/>
  <c r="J119" i="8"/>
  <c r="J128" i="8"/>
  <c r="J138" i="8"/>
  <c r="J148" i="8"/>
  <c r="J158" i="8"/>
  <c r="J167" i="8"/>
  <c r="J189" i="8"/>
  <c r="R193" i="8"/>
  <c r="R209" i="8" s="1"/>
  <c r="K87" i="9"/>
  <c r="E62" i="9"/>
  <c r="M85" i="9"/>
  <c r="M87" i="9" s="1"/>
  <c r="G85" i="9"/>
  <c r="G87" i="9" s="1"/>
  <c r="L85" i="9"/>
  <c r="L87" i="9" s="1"/>
  <c r="U37" i="1"/>
  <c r="U34" i="1"/>
  <c r="F38" i="1"/>
  <c r="U35" i="1"/>
  <c r="O38" i="1"/>
  <c r="U36" i="1"/>
  <c r="N209" i="8"/>
  <c r="F85" i="9"/>
  <c r="R38" i="1"/>
  <c r="E22" i="8"/>
  <c r="I38" i="1"/>
  <c r="E15" i="8"/>
  <c r="J28" i="9"/>
  <c r="D78" i="3"/>
  <c r="E78" i="3"/>
  <c r="I37" i="3"/>
  <c r="I28" i="3"/>
  <c r="J81" i="3"/>
  <c r="I36" i="3"/>
  <c r="I30" i="3"/>
  <c r="I14" i="3"/>
  <c r="K81" i="3"/>
  <c r="D32" i="3"/>
  <c r="E32" i="3"/>
  <c r="P81" i="3"/>
  <c r="G81" i="3"/>
  <c r="G84" i="3" s="1"/>
  <c r="F81" i="3"/>
  <c r="N81" i="3"/>
  <c r="E70" i="3"/>
  <c r="I31" i="3"/>
  <c r="D70" i="3"/>
  <c r="Q81" i="3"/>
  <c r="H81" i="3"/>
  <c r="H84" i="3" s="1"/>
  <c r="C81" i="3"/>
  <c r="I29" i="3"/>
  <c r="I15" i="3"/>
  <c r="L81" i="3"/>
  <c r="O81" i="3"/>
  <c r="M81" i="3"/>
  <c r="I11" i="3"/>
  <c r="I12" i="3"/>
  <c r="J15" i="8" l="1"/>
  <c r="J84" i="9"/>
  <c r="J192" i="8"/>
  <c r="F87" i="9"/>
  <c r="K209" i="8"/>
  <c r="J62" i="9"/>
  <c r="J85" i="9" s="1"/>
  <c r="J22" i="9"/>
  <c r="J24" i="9" s="1"/>
  <c r="J87" i="9" s="1"/>
  <c r="J203" i="8"/>
  <c r="I16" i="3"/>
  <c r="D209" i="8"/>
  <c r="E24" i="8"/>
  <c r="E209" i="8" s="1"/>
  <c r="F193" i="8"/>
  <c r="F209" i="8" s="1"/>
  <c r="D79" i="3"/>
  <c r="J46" i="8"/>
  <c r="J193" i="8" s="1"/>
  <c r="J24" i="8"/>
  <c r="E85" i="9"/>
  <c r="E87" i="9" s="1"/>
  <c r="U38" i="1"/>
  <c r="I78" i="3"/>
  <c r="E79" i="3"/>
  <c r="E33" i="3"/>
  <c r="D33" i="3"/>
  <c r="I70" i="3"/>
  <c r="I32" i="3"/>
  <c r="J209" i="8" l="1"/>
  <c r="I33" i="3"/>
  <c r="E81" i="3"/>
  <c r="E84" i="3" s="1"/>
  <c r="I79" i="3"/>
  <c r="D81" i="3"/>
  <c r="I81" i="3" l="1"/>
  <c r="I84" i="3" s="1"/>
</calcChain>
</file>

<file path=xl/sharedStrings.xml><?xml version="1.0" encoding="utf-8"?>
<sst xmlns="http://schemas.openxmlformats.org/spreadsheetml/2006/main" count="1419" uniqueCount="650">
  <si>
    <t>МІНІСТЕРСТВО ОСВІТИ І НАУКИ УКРАЇНИ</t>
  </si>
  <si>
    <t>ХАРКІВСЬКИЙ НАЦІОНАЛЬНИЙ ЕКОНОМІЧНИЙ УНІВЕРСИТЕТ ІМЕНІ СЕМЕНА КУЗНЕЦЯ</t>
  </si>
  <si>
    <t>Н А В Ч А Л Ь Н И Й    П Л А Н</t>
  </si>
  <si>
    <t>бакалаврів</t>
  </si>
  <si>
    <t>Строк навчання:</t>
  </si>
  <si>
    <t xml:space="preserve">Форма навчання:  </t>
  </si>
  <si>
    <t>на основі:</t>
  </si>
  <si>
    <t>повної загальної середньої освіти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</si>
  <si>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</si>
  <si>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</si>
  <si>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</si>
  <si>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</si>
  <si>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</si>
  <si>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</si>
  <si>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</si>
  <si>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</si>
  <si>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</si>
  <si>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</si>
  <si>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</si>
  <si>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</si>
  <si>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</si>
  <si>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І</t>
  </si>
  <si>
    <t>НП</t>
  </si>
  <si>
    <t>К</t>
  </si>
  <si>
    <t>С</t>
  </si>
  <si>
    <t>ІІ</t>
  </si>
  <si>
    <t>ОП</t>
  </si>
  <si>
    <t>ІІІ</t>
  </si>
  <si>
    <t>ВП</t>
  </si>
  <si>
    <t>ІV</t>
  </si>
  <si>
    <t>НДП</t>
  </si>
  <si>
    <t>ПП</t>
  </si>
  <si>
    <t>Д</t>
  </si>
  <si>
    <t>Позначення:</t>
  </si>
  <si>
    <t xml:space="preserve"> - теоретичне навчання;</t>
  </si>
  <si>
    <t xml:space="preserve">  - екзаменаційна сесія;</t>
  </si>
  <si>
    <t xml:space="preserve"> - канікули;</t>
  </si>
  <si>
    <t>ІІ. ЗВЕДЕНІ ДАНІ ПРО БЮДЖЕТ ЧАСУ, тижні</t>
  </si>
  <si>
    <t>ІІІ. ПРАКТИКА</t>
  </si>
  <si>
    <t>Теоретичне навчання</t>
  </si>
  <si>
    <t>Екзаменаційна сесія</t>
  </si>
  <si>
    <t>Практика</t>
  </si>
  <si>
    <t>Канікули</t>
  </si>
  <si>
    <t>Разом</t>
  </si>
  <si>
    <t>Назва практики</t>
  </si>
  <si>
    <t>Семестр</t>
  </si>
  <si>
    <t>Виробнича практика</t>
  </si>
  <si>
    <t>V. ПЛАН НАВЧАЛЬНОГО ПРОЦЕСУ</t>
  </si>
  <si>
    <t>Шифр дисципліни</t>
  </si>
  <si>
    <t>НАЗВА НАВЧАЛЬНОЇ ДИСЦИПЛІНИ</t>
  </si>
  <si>
    <t>Кількість кредитів ECTS</t>
  </si>
  <si>
    <t>Кількість годин</t>
  </si>
  <si>
    <t>Розподіл кредитів ECTS за курсами і семестрами</t>
  </si>
  <si>
    <t>ФОРМА підсумкового контролю</t>
  </si>
  <si>
    <t>КАФЕДРА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</si>
  <si>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</si>
  <si>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</si>
  <si>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</si>
  <si>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</si>
  <si>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</si>
  <si>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</si>
  <si>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</si>
  <si>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Всього</t>
  </si>
  <si>
    <t>у тому числі:</t>
  </si>
  <si>
    <t>С е м е с т р и</t>
  </si>
  <si>
    <t>лекції</t>
  </si>
  <si>
    <t>лабора-торні</t>
  </si>
  <si>
    <t>Кількість тижнів в семестрі</t>
  </si>
  <si>
    <t>БАЗОВІ НАВЧАЛЬНІ ДИСЦИПЛІНИ</t>
  </si>
  <si>
    <t>Екзамен</t>
  </si>
  <si>
    <t>ВСЬОГО БАЗОВІ НАВЧАЛЬНІ ДИСЦИПЛІНИ</t>
  </si>
  <si>
    <t>Залік</t>
  </si>
  <si>
    <t>ЗВІТ</t>
  </si>
  <si>
    <t>Дипломна робота</t>
  </si>
  <si>
    <t xml:space="preserve">ЗАГАЛЬНА КІЛЬКІСТЬ </t>
  </si>
  <si>
    <t>Кількість аудиторних годин на тиждень</t>
  </si>
  <si>
    <t>Кількість екзаменів</t>
  </si>
  <si>
    <t>Кількість заліків</t>
  </si>
  <si>
    <t>Кількість курсових робіт</t>
  </si>
  <si>
    <t>Кількість звітів з практичної підготовки</t>
  </si>
  <si>
    <t>Залік, Екзамен</t>
  </si>
  <si>
    <t>3 роки 10 місяців</t>
  </si>
  <si>
    <t>УКРАЇНСЬКА МОВА (за професійним спрямуванням)</t>
  </si>
  <si>
    <t>ФІЛОСОФІЯ</t>
  </si>
  <si>
    <t>ФП</t>
  </si>
  <si>
    <t xml:space="preserve">ВИБІРКОВІ НАВЧАЛЬНІ ДИСЦИПЛІНИ </t>
  </si>
  <si>
    <t>НАВЧАЛЬНА ДИСЦИПЛІНА СОЦІАЛЬНО-ПСИХОЛОГІЧНОГО СПРЯМУВАННЯ</t>
  </si>
  <si>
    <t>НАВЧАЛЬНА ДИСЦИПЛІНА ТЕХНОЛОГІЧНОГО СПРЯМУВАННЯ</t>
  </si>
  <si>
    <t>ВСЬОГО ВИБІРКОВІ НАВЧАЛЬНІ ДИСЦИПЛІНИ</t>
  </si>
  <si>
    <t>ЗЦ 1.1</t>
  </si>
  <si>
    <t>ЗЦ 1.2</t>
  </si>
  <si>
    <t>ЗЦ 1.3</t>
  </si>
  <si>
    <t>ЗЦ 1.4</t>
  </si>
  <si>
    <t>ЗЦ 2.1</t>
  </si>
  <si>
    <t>ЗЦ 2.2</t>
  </si>
  <si>
    <t>НАВЧАЛЬНА ДИСЦИПЛІНА ПРАВОВОГО СПРЯМУВАННЯ</t>
  </si>
  <si>
    <t>МАЙНОР або ВІЛЬНИЙ МАЙНОР</t>
  </si>
  <si>
    <t>МНР 1</t>
  </si>
  <si>
    <t>МНР 2</t>
  </si>
  <si>
    <t>МНР 3</t>
  </si>
  <si>
    <t>МНР 4</t>
  </si>
  <si>
    <t>НАВЧАЛЬНА ПРАКТИКА «Університетська освіта»</t>
  </si>
  <si>
    <t>ОЗНАЙОМЛЮВАЛЬНА ПРАКТИКА</t>
  </si>
  <si>
    <t>ТРЕНІНГ-КУРС «Безпека життєдіяльності»</t>
  </si>
  <si>
    <t>ТРЕНІНГ-КУРС «Основи охорони праці»</t>
  </si>
  <si>
    <t>ВИРОБНИЧА ПРАКТИКА</t>
  </si>
  <si>
    <t>КОМПЛЕКСНИЙ ТРЕНІНГ</t>
  </si>
  <si>
    <t>ПЕРЕДДИПЛОМНА ПРАКТИКА</t>
  </si>
  <si>
    <t>ПП 1</t>
  </si>
  <si>
    <t>ПП 2</t>
  </si>
  <si>
    <t>ПП 3</t>
  </si>
  <si>
    <t>ПП 4</t>
  </si>
  <si>
    <t>ПП 5</t>
  </si>
  <si>
    <t>ПП 6</t>
  </si>
  <si>
    <t>ПП 7</t>
  </si>
  <si>
    <t>ПП 8</t>
  </si>
  <si>
    <t>М.В. Афанасьєв</t>
  </si>
  <si>
    <t>ІНФОРМАТИКА</t>
  </si>
  <si>
    <t>СТАТИСТИКА</t>
  </si>
  <si>
    <t>МІКРОЕКОНОМІКА</t>
  </si>
  <si>
    <t>МАКРОЕКОНОМІКА</t>
  </si>
  <si>
    <t>СВІТОВЕ ГОСПОДАРСТВО І МІЖНАРОДНІ ЕКОНОМІЧНІ ВІДНОСИНИ</t>
  </si>
  <si>
    <t>ЕКОНОМІКА ПІДПРИЄМСТВА</t>
  </si>
  <si>
    <t>БУХГАЛТЕРСЬКИЙ ОБЛІК</t>
  </si>
  <si>
    <t>МЕНЕДЖМЕНТ</t>
  </si>
  <si>
    <t>МАРКЕТИНГ</t>
  </si>
  <si>
    <t>СТРАТЕГІЯ ПІДПРИЄМСТВА</t>
  </si>
  <si>
    <t>Курсова робота</t>
  </si>
  <si>
    <t>ІКТ</t>
  </si>
  <si>
    <t>АНАЛІЗ РИНКІВ</t>
  </si>
  <si>
    <t>УПРАВЛІННЯ ВИТРАТАМИ</t>
  </si>
  <si>
    <t>ПЦ 1</t>
  </si>
  <si>
    <t>ПЦ 2</t>
  </si>
  <si>
    <t>ПЦ 3</t>
  </si>
  <si>
    <t>ПЦ 4</t>
  </si>
  <si>
    <t>ПЦ 5</t>
  </si>
  <si>
    <t>ПЦ 6</t>
  </si>
  <si>
    <t>ПЦ 7</t>
  </si>
  <si>
    <t>ПЦ 8</t>
  </si>
  <si>
    <t>ПЦ 9</t>
  </si>
  <si>
    <t>ПЦ 10</t>
  </si>
  <si>
    <t>ПЦ 11</t>
  </si>
  <si>
    <t>ПЦ 13</t>
  </si>
  <si>
    <t>ПЦ 14</t>
  </si>
  <si>
    <t>ПЦ 15</t>
  </si>
  <si>
    <t>ПЦ 16</t>
  </si>
  <si>
    <t>Декан факультету економіки і права_______________________________________________________________________________</t>
  </si>
  <si>
    <r>
      <t>Т</t>
    </r>
    <r>
      <rPr>
        <b/>
        <sz val="8"/>
        <rFont val="Times New Roman"/>
        <family val="1"/>
        <charset val="204"/>
      </rPr>
      <t>к</t>
    </r>
  </si>
  <si>
    <t>практичні</t>
  </si>
  <si>
    <r>
      <t xml:space="preserve">КУРСОВА РОБОТА </t>
    </r>
    <r>
      <rPr>
        <i/>
        <sz val="13"/>
        <color theme="1"/>
        <rFont val="Times New Roman"/>
        <family val="1"/>
        <charset val="204"/>
      </rPr>
      <t>(Розробка бізнес-плану)</t>
    </r>
  </si>
  <si>
    <t>ЗЦ 2.3</t>
  </si>
  <si>
    <t xml:space="preserve">Вибір навчальних дисциплін здійснюється із загальноуніверситетського пулу </t>
  </si>
  <si>
    <r>
      <t>МАЙНОР</t>
    </r>
    <r>
      <rPr>
        <b/>
        <sz val="13"/>
        <color theme="1"/>
        <rFont val="Times New Roman"/>
        <family val="1"/>
        <charset val="204"/>
      </rPr>
      <t xml:space="preserve"> або ВІЛЬНИЙ МАЙНОР</t>
    </r>
  </si>
  <si>
    <t>ІІІ. ЦИКЛ ПРАКТИЧНОЇ ПІДГОТОВКИ</t>
  </si>
  <si>
    <t>НАУКОВО-ДОСЛІДНА ПРАКТИКА</t>
  </si>
  <si>
    <t>Проректор з науково-педагогічної роботи ____________________________________________________________________</t>
  </si>
  <si>
    <t>ЕКОНОМІКА УКРАЇНИ</t>
  </si>
  <si>
    <t>ЕКОНОМІКА ПІДПРИЄМСТВА ІІ</t>
  </si>
  <si>
    <t>за спеціальністю :</t>
  </si>
  <si>
    <t>МД 1.1</t>
  </si>
  <si>
    <t>МД 1.2</t>
  </si>
  <si>
    <t>МД 1.3</t>
  </si>
  <si>
    <t>МД 1.4</t>
  </si>
  <si>
    <t>МД 1.5</t>
  </si>
  <si>
    <t>МД 1.6</t>
  </si>
  <si>
    <t>МД 1.7</t>
  </si>
  <si>
    <t>МД 1.8</t>
  </si>
  <si>
    <t>МД 2.1</t>
  </si>
  <si>
    <t>МД 2.2</t>
  </si>
  <si>
    <t>МД 2.3</t>
  </si>
  <si>
    <t>МД 2.4</t>
  </si>
  <si>
    <t>МД 2.5</t>
  </si>
  <si>
    <t>МД 2.6</t>
  </si>
  <si>
    <t>МД 2.7</t>
  </si>
  <si>
    <t>Г.М. Чумак</t>
  </si>
  <si>
    <t>ЕКОНОМІКА ПРАЦІ</t>
  </si>
  <si>
    <t>ІНОЗЕМНА МОВА (за професійним спрямуванням)</t>
  </si>
  <si>
    <t>ФІНАНСИ</t>
  </si>
  <si>
    <t>ПЦ 12</t>
  </si>
  <si>
    <t xml:space="preserve">ЕКОНОМІЧНИЙ АНАЛІЗ </t>
  </si>
  <si>
    <t xml:space="preserve">ВИЩА МАТЕМАТИКА                                                                                                                                                                                                                         </t>
  </si>
  <si>
    <t>ЕК</t>
  </si>
  <si>
    <t>ПЦ 17</t>
  </si>
  <si>
    <t>ПЦ 18</t>
  </si>
  <si>
    <t>ЕКОНОМЕТРИКА</t>
  </si>
  <si>
    <t xml:space="preserve">ЕКОНОМІКА ЗАРУБІЖНИХ КРАЇН </t>
  </si>
  <si>
    <t>МІЖНАРОДНА ТОРГІВЛЯ І ТОРГІВЕЛЬНА ПОЛІТИКА</t>
  </si>
  <si>
    <t>МІЖНАРОДНА ЕКОНОМІЧНА ДІЯЛЬНІСТЬ УКРАЇНИ</t>
  </si>
  <si>
    <t>МІЖНАРОДНІ ФІНАНСИ</t>
  </si>
  <si>
    <t>МІЖНАРОДНИЙ МАРКЕТИНГ</t>
  </si>
  <si>
    <t>ДРУГА ІНОЗЕМНА МОВА</t>
  </si>
  <si>
    <t>Завідувач кафедри міжнародної економіки та</t>
  </si>
  <si>
    <t>ЕКОНОМЕТРИКА-2</t>
  </si>
  <si>
    <t xml:space="preserve">ЕКОНОМІЧНА КІБЕРНЕТИКА </t>
  </si>
  <si>
    <t>ПРОГНОЗУВАННЯ СОЦІАЛЬНО-ЕКОНОМІЧНИХ ПРОЦЕСІВ</t>
  </si>
  <si>
    <t>СИСТЕМИ ПРИЙНЯТТЯ РІШЕНЬ</t>
  </si>
  <si>
    <t>ІМІТАЦІЙНЕ МОДЕЛЮВАННЯ</t>
  </si>
  <si>
    <t>МОДЕЛІ ЕКОНОМІЧНОЇ ДІНАМІКИ</t>
  </si>
  <si>
    <t>МОДЕЛЮВАННЯ ЕКОНОМІКИ</t>
  </si>
  <si>
    <t>ТЕХНОЛОГІЯ ПРОЕКТУВАННЯ ТА АДМІНІСТРУВАННЯ БАЗ ДАНИХ І СХОВИЩ ДАНИХ</t>
  </si>
  <si>
    <t>УПРАВЛІННЯ ПРОЕКТАМИ ІНФОРМАТИЗАЦІЇ</t>
  </si>
  <si>
    <t>СТАТИСТИКА ІІ</t>
  </si>
  <si>
    <t>ЕКОНОМІЧНА СТАТИСТИКА</t>
  </si>
  <si>
    <t>АНАЛІТИКА СОЦІАЛЬНИХ ТА ДЕМОГРАФІЧНИХ ПРОЦЕСІВ</t>
  </si>
  <si>
    <t>ПРОГРАМНІ ПРОДУКТИ ОБРОБКИ ВЕЛИКИХ МАСИВІВ ІНФОРМАЦІЇ</t>
  </si>
  <si>
    <t>АНАЛІЗ ТА ПРОГНОЗУВАННЯ РЯДІВ ДИНАМІКИ</t>
  </si>
  <si>
    <t>АНАЛІТИКА ФІНАНСОВОГО РИНКУ</t>
  </si>
  <si>
    <t>СТАТИСТИЧНИЙ АНАЛІЗ РИЗИКІВ ТА МЕТОДИ ЙОГО ОЦІНЮВАННЯ</t>
  </si>
  <si>
    <t>СТАТИСТИЧНЕ МОДЕЛЮВАННЯ ТА ПРОГНОЗУВАННЯ</t>
  </si>
  <si>
    <t>СТАТИСТИЧНІ МЕТОДИ ОЦІНКИ РЕГІОНАЛЬНОГО РОЗВИТКУ</t>
  </si>
  <si>
    <t>СИСТЕМНИЙ АНАЛІЗ СОЦІАЛЬНО-ЕКОНОМІЧНИХ ПРОЦЕСІВ</t>
  </si>
  <si>
    <t>СТАТИСТИКА РИНКІВ</t>
  </si>
  <si>
    <t>ОРГАНІЗАЦІЯ ТА МЕТОДИ ВИБІРКОВИХ ОБСТЕЖЕНЬ</t>
  </si>
  <si>
    <t>ОРГАНІЗАЦІЯ ПРАЦІ</t>
  </si>
  <si>
    <t>НОРМУВАННЯ ПРАЦІ</t>
  </si>
  <si>
    <t>УПРАВЛІННЯ ТРУДОВИМ ПОТЕНЦІАЛОМ</t>
  </si>
  <si>
    <t>УПРАВЛІННЯ ПЕРСОНАЛОМ</t>
  </si>
  <si>
    <t>МОТИВУВАННЯ ПЕРСОНАЛУ</t>
  </si>
  <si>
    <t>ПРОЕКТУВАННЯ ТРУДОВИХ ПРОЦЕСІВ</t>
  </si>
  <si>
    <t>РИНОК ПРАЦІ</t>
  </si>
  <si>
    <t>АУДИТ ПЕРСОНАЛУ</t>
  </si>
  <si>
    <t>ФІЗІОЛОГІЯ І ПСИХОЛОГІЯ ПРАЦІ</t>
  </si>
  <si>
    <t>МІКРОЕКОНОМІЧНИЙ АНАЛІЗ</t>
  </si>
  <si>
    <t>КОМПЛЕКСНА КУРСОВА РОБОТА</t>
  </si>
  <si>
    <t>ЕКОНОМІЧНИЙ РОЗВИТОК</t>
  </si>
  <si>
    <t>ІНСТИТУЦІОНАЛЬНА ЕКОНОМІКА</t>
  </si>
  <si>
    <t>ІНВАЙРОНМЕНТАЛЬНА ЕКОНОМІКА</t>
  </si>
  <si>
    <t>ЕКОНОМІЧНА КОМПАРАТИВІСТИКА</t>
  </si>
  <si>
    <t>МЕТОДОЛОГІЯ НАУКОВИХ ДОСЛІДЖЕНЬ</t>
  </si>
  <si>
    <t>СПЕЦ. СЕМІНАР З КЛАСИЧНОЇ ПОЛІТИЧНОЇ ЕКОНОМІЇ</t>
  </si>
  <si>
    <t>ДИПЛОМНА РОБОТА</t>
  </si>
  <si>
    <r>
      <t>КУРСОВА РОБОТА</t>
    </r>
    <r>
      <rPr>
        <i/>
        <sz val="13"/>
        <color theme="1"/>
        <rFont val="Times New Roman"/>
        <family val="1"/>
        <charset val="204"/>
      </rPr>
      <t xml:space="preserve"> (Економічна кібернетика) </t>
    </r>
  </si>
  <si>
    <r>
      <t>КУРСОВА РОБОТА</t>
    </r>
    <r>
      <rPr>
        <i/>
        <sz val="13"/>
        <color theme="1"/>
        <rFont val="Times New Roman"/>
        <family val="1"/>
        <charset val="204"/>
      </rPr>
      <t xml:space="preserve"> (Моделювання економіки)</t>
    </r>
  </si>
  <si>
    <t>ІНОЗЕМНА МОВА АКАДЕМІЧНОЇ ТА ПРОФЕСІЙНОЇ КОМУНІКАЦІЇ</t>
  </si>
  <si>
    <t>Керівник проектної групи (гарант освітньої програми)____________________________________________________________________________</t>
  </si>
  <si>
    <t>І.А. Фесенко</t>
  </si>
  <si>
    <r>
      <t>КУРСОВА РОБОТА</t>
    </r>
    <r>
      <rPr>
        <sz val="13"/>
        <color rgb="FF000000"/>
        <rFont val="Times New Roman"/>
        <family val="1"/>
        <charset val="204"/>
      </rPr>
      <t xml:space="preserve"> </t>
    </r>
    <r>
      <rPr>
        <i/>
        <sz val="13"/>
        <color rgb="FF000000"/>
        <rFont val="Times New Roman"/>
        <family val="1"/>
        <charset val="204"/>
      </rPr>
      <t>(Нормування праці)</t>
    </r>
  </si>
  <si>
    <r>
      <t xml:space="preserve">КУРСОВА РОБОТА </t>
    </r>
    <r>
      <rPr>
        <b/>
        <i/>
        <sz val="13"/>
        <color rgb="FF000000"/>
        <rFont val="Times New Roman"/>
        <family val="1"/>
        <charset val="204"/>
      </rPr>
      <t>(</t>
    </r>
    <r>
      <rPr>
        <i/>
        <sz val="13"/>
        <color rgb="FF000000"/>
        <rFont val="Times New Roman"/>
        <family val="1"/>
        <charset val="204"/>
      </rPr>
      <t>Управління  персоналом)</t>
    </r>
  </si>
  <si>
    <r>
      <t>КУРСОВА РОБОТА (</t>
    </r>
    <r>
      <rPr>
        <i/>
        <sz val="12"/>
        <color theme="1"/>
        <rFont val="Times New Roman"/>
        <family val="1"/>
        <charset val="204"/>
      </rPr>
      <t>Економічна статистика)</t>
    </r>
  </si>
  <si>
    <r>
      <t>КУРСОВА РОБОТА (</t>
    </r>
    <r>
      <rPr>
        <i/>
        <sz val="12"/>
        <color theme="1"/>
        <rFont val="Times New Roman"/>
        <family val="1"/>
        <charset val="204"/>
      </rPr>
      <t>Статистичне моделювання та прогнозування)</t>
    </r>
  </si>
  <si>
    <t>МД 4.1</t>
  </si>
  <si>
    <t>МД 4.2</t>
  </si>
  <si>
    <t>МД 4.3</t>
  </si>
  <si>
    <t>МД 4.4</t>
  </si>
  <si>
    <t>МД 4.5</t>
  </si>
  <si>
    <t>МД 4.6</t>
  </si>
  <si>
    <t>МД 4.7</t>
  </si>
  <si>
    <t>МД 4.8</t>
  </si>
  <si>
    <t>МД 5.1</t>
  </si>
  <si>
    <t>МД 5.2</t>
  </si>
  <si>
    <t>МД 5.3</t>
  </si>
  <si>
    <t>МД 5.4</t>
  </si>
  <si>
    <t>МД 5.5</t>
  </si>
  <si>
    <t>МД 5.6</t>
  </si>
  <si>
    <t>МД 5.7</t>
  </si>
  <si>
    <t>МД 5.8</t>
  </si>
  <si>
    <t>МД 6.1</t>
  </si>
  <si>
    <t>МД 6.2</t>
  </si>
  <si>
    <t>МД 6.3</t>
  </si>
  <si>
    <t>МД 6.4</t>
  </si>
  <si>
    <t>МД 6.5</t>
  </si>
  <si>
    <t>МД 6.6</t>
  </si>
  <si>
    <t>МД 6.7</t>
  </si>
  <si>
    <t>МД 6.8</t>
  </si>
  <si>
    <t>ДОСЛІДЖЕННЯ ОПЕРАЦІЙ І МЕТОДИ ОПТИМІЗАЦІЇ - 2</t>
  </si>
  <si>
    <t>ДОСЛІДЖЕННЯ ОПЕРАЦІЙ І МЕТОДИ ОПТИМІЗАЦІЇ</t>
  </si>
  <si>
    <t>СОЦІАЛЬНА ТА ЕКОНОМІЧНА ІСТОРІЯ УКРАЇНИ</t>
  </si>
  <si>
    <t>Шифр компетентності</t>
  </si>
  <si>
    <t>ПЦ 19</t>
  </si>
  <si>
    <r>
      <rPr>
        <b/>
        <sz val="13"/>
        <color theme="1"/>
        <rFont val="Times New Roman"/>
        <family val="1"/>
        <charset val="204"/>
      </rPr>
      <t xml:space="preserve">МІЖНАРОДНА ЕКОНОМІЧНА ДІЯЛЬНІСТЬ УКРАЇНИ: </t>
    </r>
    <r>
      <rPr>
        <i/>
        <sz val="13"/>
        <color theme="1"/>
        <rFont val="Times New Roman"/>
        <family val="1"/>
        <charset val="204"/>
      </rPr>
      <t>КУРСОВА РОБОТА</t>
    </r>
  </si>
  <si>
    <t>ФІНАНСИ СУБ'ЄКТІВ МІЖНАРОДНОГО БІЗНЕСУ</t>
  </si>
  <si>
    <r>
      <t xml:space="preserve">МІЖНАРОДНІ ФІНАНСИ: </t>
    </r>
    <r>
      <rPr>
        <i/>
        <sz val="13"/>
        <color theme="1"/>
        <rFont val="Times New Roman"/>
        <family val="1"/>
        <charset val="204"/>
      </rPr>
      <t>КУРСОВА РОБОТА</t>
    </r>
  </si>
  <si>
    <t>ЗОВНІШНЬОЕКОНОМІЧНА ДІЯЛЬНІСТЬ ПІДПРИЄМСТВА</t>
  </si>
  <si>
    <t>МІЖНАРОДНИЙ ЕКОНОМІЧНИЙ АНАЛІЗ</t>
  </si>
  <si>
    <t>ІНФОРМАЦІЙНІ СИСТЕМИ І ТЕХНОЛОГІЇ В МІЖНАРОДНОМУ БІЗНЕСІ</t>
  </si>
  <si>
    <t>ОРГАНІЗАЦІЯ ВИРОБНИЦТВА</t>
  </si>
  <si>
    <t>ПЛАНУВАННЯ І КОНТРОЛЬ НА ПІДПРИЄМСТВІ</t>
  </si>
  <si>
    <t>Т.В. Шталь</t>
  </si>
  <si>
    <t xml:space="preserve">Залік </t>
  </si>
  <si>
    <t xml:space="preserve">ТЕОРІЯ ЙМОВІРНОСТЕЙ ТА МАТЕМАТИЧНА СТАТИСТИКА </t>
  </si>
  <si>
    <t>ЕСН</t>
  </si>
  <si>
    <t>Залік, Залік, Екзамен</t>
  </si>
  <si>
    <t xml:space="preserve">І. ЦИКЛ ЗАГАЛЬНОЇ ПІДГОТОВКИ </t>
  </si>
  <si>
    <t xml:space="preserve">Завідувач кафедри економіки підприємства </t>
  </si>
  <si>
    <t>та менеджменту________________________________________________________________________________</t>
  </si>
  <si>
    <t xml:space="preserve">Д.В. Шиян </t>
  </si>
  <si>
    <t>менеджменту ЗЕД__________________________________________________________________________</t>
  </si>
  <si>
    <t>Декан факультету міжнародних економічних відносин_______________________________________________</t>
  </si>
  <si>
    <t xml:space="preserve">Завідувач кафедри економіки та </t>
  </si>
  <si>
    <t>та саціальних наук________________________________________________________________________________</t>
  </si>
  <si>
    <t>Г.В. Назарова</t>
  </si>
  <si>
    <t xml:space="preserve">Завідувач кафедри економічної кібернетики__________________________________________ </t>
  </si>
  <si>
    <t>О.В. Раєвнєва</t>
  </si>
  <si>
    <t>Декан фаультету економічної інформатики____________________________________________</t>
  </si>
  <si>
    <t>Г.П. Коц</t>
  </si>
  <si>
    <t>ІСТОРІЯ ЕКОНОМІКИ ТА ЕКОНОМІЧНОЇ ДУМКИ</t>
  </si>
  <si>
    <t>ІІ. ЦИКЛ ПРОФЕСІЙНОЇ ПІДГОТОВКИ</t>
  </si>
  <si>
    <t xml:space="preserve">ВСЬОГО ЦИКЛ ЗАГАЛЬНОЇ ПІДГОТОВКИ </t>
  </si>
  <si>
    <t>ВСЬОГО ЦИКЛ ПРОФЕСІЙНОЇ ПІДГОТОВКИ</t>
  </si>
  <si>
    <t>ВСЬОГО ЦИКЛ ПРАКТИЧНОЇ ПІДГОТОВКИ</t>
  </si>
  <si>
    <t xml:space="preserve">ОСВІТНЬО-ПРОФЕСІЙНА ПРОГРАМА «ЕКОНОМІКА ПІДПРИЄМСТВА» </t>
  </si>
  <si>
    <t>ПРОЕКТНИЙ АНАЛІЗ</t>
  </si>
  <si>
    <t>ПОТЕНЦІАЛ І РОЗВИТОК ПІДПРИЄМСТВА</t>
  </si>
  <si>
    <t xml:space="preserve">ОПОДАТКУВАННЯ СУБЄКТІВ ГОСПОДАРЮВАННЯ </t>
  </si>
  <si>
    <t xml:space="preserve">ПОДАТКОВЕ ПЛАНУВАННЯ ТА МІНІМІЗАЦІЯ ПОДАТКОВИХ РИЗИКІВ </t>
  </si>
  <si>
    <t xml:space="preserve">ОСВІТНЬО-ПРОФЕСІЙНА ПРОГРАМА «ЕКОНОМІЧНА КІБЕРНЕТИКА» </t>
  </si>
  <si>
    <t xml:space="preserve">ОСВІТНЬО-ПРОФЕСІЙНА ПРОГРАМА «УПРАВЛІННЯ ПЕРСОНАЛОМ ТА ЕКОНОМІКА ПРАЦІ» </t>
  </si>
  <si>
    <t xml:space="preserve">ОСВІТНЬО-ПРОФЕСІЙНА ПРОГРАМА  «БІЗНЕС-СТАТИСТИКА І АНАЛІТИКА» </t>
  </si>
  <si>
    <t xml:space="preserve">ОСВІТНЬО-ПРОФЕСІЙНА ПРОГРАМА «МІЖНАРОДНА ЕКОНОМІКА» </t>
  </si>
  <si>
    <t>МД 1.9.1</t>
  </si>
  <si>
    <t>МД 1.9.2</t>
  </si>
  <si>
    <t>МД 1.10.1</t>
  </si>
  <si>
    <t>МД 1.11.1</t>
  </si>
  <si>
    <t>МД 1.12.1</t>
  </si>
  <si>
    <t>МД 1.13.1</t>
  </si>
  <si>
    <t>МД 1.10.2</t>
  </si>
  <si>
    <t>МД 1.11.2</t>
  </si>
  <si>
    <t>МД 1.12.2</t>
  </si>
  <si>
    <t>МД 1.13.2</t>
  </si>
  <si>
    <t>Студенти, що обрали освітньо-професійну програму мають обрати один із запропонованих мейджорів:</t>
  </si>
  <si>
    <t>МЕЙДЖОР "Податковий та управлінський аспект в економіці підприємства"</t>
  </si>
  <si>
    <t>ОБҐРУНТУВАННЯ ГОСПОДАРСЬКИХ РІШЕНЬ І ОЦІНЮВАННЯ РИЗИКІВ</t>
  </si>
  <si>
    <t>ВСЬОГО ВИБІРКОВІ НАВЧАЛЬНІ ДИСЦИПЛІНИ (майнори, мейджори)</t>
  </si>
  <si>
    <t>МЕЙДЖОР "Економічний механізм функціонування піцдприємства"</t>
  </si>
  <si>
    <t>МЕЙДЖОР "Методи та моделі дослідження економічних проецсів"</t>
  </si>
  <si>
    <t>МЕЙДЖОР "Еономіко-математичне моделювання систем в умовах невизначеності"</t>
  </si>
  <si>
    <t>ФІНАНСОВА МАТЕМАТИКА</t>
  </si>
  <si>
    <t xml:space="preserve">ОСВІТНЬО-ПРОФЕСІЙНА ПРОГРАМА «ЕКОНОМІЧНА ТЕОРІЯ» </t>
  </si>
  <si>
    <t>ІV. ПІДСУМКОВА АТЕСТАЦІЯ</t>
  </si>
  <si>
    <t>ВСЬОГО ПДСУМКОВА АТЕСТАЦІЯ</t>
  </si>
  <si>
    <t>ЕКЗАМЕН З ІНОЗЕМНОЇ МОВИ</t>
  </si>
  <si>
    <t>Методи оцінки економіки регіону</t>
  </si>
  <si>
    <t>Програмні засоби бізнес-аналітики</t>
  </si>
  <si>
    <t>Міжнародна бізнес-аналітика</t>
  </si>
  <si>
    <t>Економіко-статистична діагностика діяльності бізнес-структур</t>
  </si>
  <si>
    <t>Прогнозування експортно-імпортних операцій</t>
  </si>
  <si>
    <t>ЕКОНОМІКА ПРАЦІ - 2</t>
  </si>
  <si>
    <t>МЕЙДЖОР "УПРАВЛІННЯ ПЕРСОНАЛОМ ПІДПРИЄМСТВА"</t>
  </si>
  <si>
    <t>МД 5.10.1</t>
  </si>
  <si>
    <t>РЕКРУТИНГ</t>
  </si>
  <si>
    <t>МД 5.11.1</t>
  </si>
  <si>
    <t>МД 5.12.1</t>
  </si>
  <si>
    <t>МД 5.13.1</t>
  </si>
  <si>
    <t>МД 5.14.1</t>
  </si>
  <si>
    <t xml:space="preserve">ДЕМОГРАФІЯ </t>
  </si>
  <si>
    <t>МЕЙДЖОР "РЕГУЛЮВАННЯ СОЦІАЛЬНО-ТРУДОВИХ ВІДНОСИН"</t>
  </si>
  <si>
    <t>РОЗРОБКА НОРМАТИВІВ З ПРАЦІ</t>
  </si>
  <si>
    <t xml:space="preserve">КАДРОВЕ ДІЛОВОДСТВО </t>
  </si>
  <si>
    <t>ОРГАНІЗАЦІЯ І ПЛАНУВАННЯ ВИРОБНИЦТВА</t>
  </si>
  <si>
    <t>ЕКОНОМІЧНИЙ АНАЛІЗ ТА ПЛАНУВАННЯ ДІЯЛЬНОСТІ</t>
  </si>
  <si>
    <t>ІНФОРМАЦІЙНІ СИСТЕМИ В УПРАВЛІННІ ПЕРСОНАЛОМ</t>
  </si>
  <si>
    <t>ІС</t>
  </si>
  <si>
    <t>МЕЙДЖОР "Статистичні методи та моделі аналітики бізнес-процесів"</t>
  </si>
  <si>
    <t>МЕЙДЖОР "Статистична оцінка та прогнозування економічних процесів"</t>
  </si>
  <si>
    <t>Data Mining: програмні засоби обробки великих масивів інформації</t>
  </si>
  <si>
    <t>МЕЙДЖОР "Економічна теорія:еволюція та проблеми розвитку"</t>
  </si>
  <si>
    <t>МЕТОДИКА ВИКЛАДАННЯ  ЕКОНОМІЧНИХ ДИСЦИПЛІН</t>
  </si>
  <si>
    <t>МЕЙДЖОР "Економічна теорія перед викликом сучасності"</t>
  </si>
  <si>
    <t>ЕКОНОМІКА ГОСПОДАРСТВА</t>
  </si>
  <si>
    <t>ФІНАСОВА  ЕКОНОМІКА</t>
  </si>
  <si>
    <t>ТЕОРІЯ КОРПОРАТИВНИХ ВІДНОСИН</t>
  </si>
  <si>
    <t xml:space="preserve">СПЕЦ. СЕМІНАР:СУЧАСНІ ІНСИТУЦІОНАЛЬНІ ТЕОРІЇ </t>
  </si>
  <si>
    <t>ГЛОБАЛЬНІ ПРОТИРІЧЧЯ ТА ПРОБЛЕМИ  СВІТОВОГО РОЗВИТКУ</t>
  </si>
  <si>
    <t>КУРСОВА РОБОТА (МЕТОДОЛОГІЯ НАУКОВИХ ДОСЛІДЖЕНЬ)</t>
  </si>
  <si>
    <t>МД 4.9.1</t>
  </si>
  <si>
    <t>МД 4.9.2</t>
  </si>
  <si>
    <t>МД 4.10.1</t>
  </si>
  <si>
    <t>МД 4.11.1</t>
  </si>
  <si>
    <t>МД 4.12.1</t>
  </si>
  <si>
    <t>МД 4.13.1</t>
  </si>
  <si>
    <t>МД 4.10.2</t>
  </si>
  <si>
    <t>МД 4.11.2</t>
  </si>
  <si>
    <t>МД 4.12.2</t>
  </si>
  <si>
    <t>МД 4.13.2</t>
  </si>
  <si>
    <t>кваліфікація :</t>
  </si>
  <si>
    <t>МД 6.9.1</t>
  </si>
  <si>
    <t>МД 6.10.1</t>
  </si>
  <si>
    <t>МД 6.11.1</t>
  </si>
  <si>
    <t>МД 6.12.1</t>
  </si>
  <si>
    <t>МД 6.9.2</t>
  </si>
  <si>
    <t>МД 6.10.2</t>
  </si>
  <si>
    <t>МД 6.11.2</t>
  </si>
  <si>
    <t>МД 6.12.2</t>
  </si>
  <si>
    <t>МД 6.13.2</t>
  </si>
  <si>
    <t>МД 6.14.2</t>
  </si>
  <si>
    <t>МЕЙДЖОР "Інституційне забезпечення міжнародної економічної діяльності"</t>
  </si>
  <si>
    <t>МІЖНАРОДНІ КОМЕРЦІЙНІ ОПЕРАЦІЇ</t>
  </si>
  <si>
    <t>МІЖНАРОДНА ІНВЕСТИЦІЙНА ДІЯЛЬНІСТЬ</t>
  </si>
  <si>
    <t>МИТНО-ТАРИФНЕ РЕГУЛЮВАННЯ ЗЕД</t>
  </si>
  <si>
    <t>КОНЬЮНКТУРОЗНАСТВО ТА МІЖНАРОДНЕ ЦІНОУТВОРЕННЯ</t>
  </si>
  <si>
    <t>МІЖНАРОДНЕ ЕКОНОМІЧНЕ ПРАВО</t>
  </si>
  <si>
    <t>МЕЙДЖОР "Економіка світогосподарських зв`язків"</t>
  </si>
  <si>
    <t>за освітньо-професійною програмою "Економічна теорія"</t>
  </si>
  <si>
    <t>Тижні</t>
  </si>
  <si>
    <t>ІНФОРМАЦІЙНІ СИСТЕМИ І ТЕХНОЛОГІЇ В ЕКОНОМІЦІ ПІДПРИЄМСТВА</t>
  </si>
  <si>
    <t>ЕЛЕКТРОННА КОМЕРЦІЯ</t>
  </si>
  <si>
    <t>КУРСОВА РОБОТА ЗА ОПП</t>
  </si>
  <si>
    <t>КОМП`ЮТЕРНІ ОБЛІКОВІ СИСТЕМИ</t>
  </si>
  <si>
    <t>МД 2.9.1</t>
  </si>
  <si>
    <t>МД 2.10.1</t>
  </si>
  <si>
    <t>МД 2.11.1</t>
  </si>
  <si>
    <t>МД 2.12.1</t>
  </si>
  <si>
    <t>МД 2.13.1</t>
  </si>
  <si>
    <t>МД 2.8.1</t>
  </si>
  <si>
    <t>МД 2.8.2</t>
  </si>
  <si>
    <t>МД 2.9.2</t>
  </si>
  <si>
    <t>МД 2.10.2</t>
  </si>
  <si>
    <t>МД 3.1</t>
  </si>
  <si>
    <t>МД 3.2</t>
  </si>
  <si>
    <t>МД 3.3</t>
  </si>
  <si>
    <t>МД 3.4</t>
  </si>
  <si>
    <t>МД 3.5</t>
  </si>
  <si>
    <t>МД 3.6</t>
  </si>
  <si>
    <t>МД 3.7</t>
  </si>
  <si>
    <t>МД 3.8</t>
  </si>
  <si>
    <t>МД 3.9.1</t>
  </si>
  <si>
    <t>МД 3.10.1</t>
  </si>
  <si>
    <t>МД 3.11.1</t>
  </si>
  <si>
    <t>МД 3.12.1</t>
  </si>
  <si>
    <t>МД 3.13.1</t>
  </si>
  <si>
    <t>МД 3.9.2</t>
  </si>
  <si>
    <t>МД 3.10.2</t>
  </si>
  <si>
    <t>МД 3.11.2</t>
  </si>
  <si>
    <t>МД 3.12.2</t>
  </si>
  <si>
    <t>МД 3.13.2</t>
  </si>
  <si>
    <t>МД 4.14.1</t>
  </si>
  <si>
    <t>МД 4.14.2</t>
  </si>
  <si>
    <t>МД 5.9.1</t>
  </si>
  <si>
    <t>МД 5.9.2</t>
  </si>
  <si>
    <t>МД 5.10.2</t>
  </si>
  <si>
    <t>МД 5.11.2</t>
  </si>
  <si>
    <t>МД 5.12.2</t>
  </si>
  <si>
    <t>МД 5.13.2</t>
  </si>
  <si>
    <t>МД 5.14.2</t>
  </si>
  <si>
    <t>Л.С. Гур'янова</t>
  </si>
  <si>
    <t xml:space="preserve">Завідувач кафедри економічної теорії </t>
  </si>
  <si>
    <t xml:space="preserve">статистики та прогнозування_________________________________________________________ </t>
  </si>
  <si>
    <t>М.С. Бріль</t>
  </si>
  <si>
    <t>Керівник навчального відділу _______________________________________________________________________________</t>
  </si>
  <si>
    <t>МЕТОДИ ЕКОНОМІКО-СТАТИСТИЧНИХ ДОСЛІДЖЕНЬ</t>
  </si>
  <si>
    <t>БІЗНЕС-АНАЛІТИКА БАГАТОВИМІРНИХ ПРОЦЕСІВ</t>
  </si>
  <si>
    <t>ПІФП</t>
  </si>
  <si>
    <t>ПТЕБЖД</t>
  </si>
  <si>
    <t>ПРЕ</t>
  </si>
  <si>
    <t>ВМЕМ</t>
  </si>
  <si>
    <t>ЕК,ВМЕМ</t>
  </si>
  <si>
    <t>ЕТСП</t>
  </si>
  <si>
    <t>ДУПАРЕ</t>
  </si>
  <si>
    <t>ЕПМ, МЕМЗЕД</t>
  </si>
  <si>
    <t>МЕМЗЕД</t>
  </si>
  <si>
    <t>ЕПМ, МЕМЗЕД, ЕК, ЕСН, ЕТСП</t>
  </si>
  <si>
    <t>Ф</t>
  </si>
  <si>
    <t>ОБК</t>
  </si>
  <si>
    <t>ЕПМ</t>
  </si>
  <si>
    <t>МСО</t>
  </si>
  <si>
    <t>МЛЕ</t>
  </si>
  <si>
    <t>ЕПМ, МЕМЗЕД, ЕК, ЕТСП, ЕСН, ІКТ</t>
  </si>
  <si>
    <t>ЕПМ, МЕМЗЕД, ЕК, ЕТСП, ЕСН</t>
  </si>
  <si>
    <t>А 1</t>
  </si>
  <si>
    <t xml:space="preserve">КОМПЛЕКСНА КУРСОВА РОБОТА </t>
  </si>
  <si>
    <t>ЕКОНОМІКА І ОРГАНІЗАЦІЯ ІННОВАЦІЙНОЇ ДІЯЛЬНОСТІ</t>
  </si>
  <si>
    <t>СОЦІАЛЬНА ЕКОНОМІКА</t>
  </si>
  <si>
    <t>ЕКОНОМІКА ГАЛУЗЕВИХ РИНКІВ</t>
  </si>
  <si>
    <t>за освітньо-професійною програмою:</t>
  </si>
  <si>
    <t>УМПІГ</t>
  </si>
  <si>
    <t>Екзамен, Екзамен</t>
  </si>
  <si>
    <t>ЕПМ, ІКТ</t>
  </si>
  <si>
    <t>Т</t>
  </si>
  <si>
    <t>Тбж</t>
  </si>
  <si>
    <t>Топ</t>
  </si>
  <si>
    <t>Студенти обрирають один із запропонованих мейджорів:</t>
  </si>
  <si>
    <t xml:space="preserve">Студенти обирають 4 навчальні дисципліни із загальноуніверситетського пулу </t>
  </si>
  <si>
    <t>ПЦ 20</t>
  </si>
  <si>
    <t>ПЦ 21</t>
  </si>
  <si>
    <t>ПЦ 22</t>
  </si>
  <si>
    <t>ПЦ 23</t>
  </si>
  <si>
    <t>КР 1</t>
  </si>
  <si>
    <t>КР 2</t>
  </si>
  <si>
    <t>КР 3</t>
  </si>
  <si>
    <t>МН 1</t>
  </si>
  <si>
    <t>МН 2</t>
  </si>
  <si>
    <t>МН 3</t>
  </si>
  <si>
    <t>МН 4</t>
  </si>
  <si>
    <t>А</t>
  </si>
  <si>
    <r>
      <t xml:space="preserve">КУРСОВА РОБОТА: </t>
    </r>
    <r>
      <rPr>
        <i/>
        <sz val="13"/>
        <color theme="1"/>
        <rFont val="Times New Roman"/>
        <family val="1"/>
        <charset val="204"/>
      </rPr>
      <t>ЕКОНОМІКА ПІДПРИЄМСТВА</t>
    </r>
  </si>
  <si>
    <r>
      <t xml:space="preserve">КУРСОВА РОБОТА: </t>
    </r>
    <r>
      <rPr>
        <i/>
        <sz val="13"/>
        <color theme="1"/>
        <rFont val="Times New Roman"/>
        <family val="1"/>
        <charset val="204"/>
      </rPr>
      <t>Розробка бізнес-плану</t>
    </r>
  </si>
  <si>
    <t>ЕКОНОМІЧНА ТЕОРІЯ</t>
  </si>
  <si>
    <t>АНАЛІЗ ДІЯЛЬНОСТІ АГРАРНИХ  ПІДПРИЄМСТВ</t>
  </si>
  <si>
    <t>ОРГАНІЗАЦІЯ АГРОБІЗНЕСУ</t>
  </si>
  <si>
    <r>
      <t>ЕКОНОМІКА ТА ОРГАНІЗАЦІЯ ІННОВАЦІЙНОЇ ДІЯЛЬНОСТІ В АГРОБІЗНЕСІ</t>
    </r>
    <r>
      <rPr>
        <sz val="11"/>
        <color rgb="FF000000"/>
        <rFont val="Arial"/>
        <family val="2"/>
        <charset val="204"/>
      </rPr>
      <t xml:space="preserve"> </t>
    </r>
  </si>
  <si>
    <t>ПЛАНУВАННЯ І КОНТРОЛЬ НА ПІДПРИЄМСТВАХ АГРОБІЗНЕСУ</t>
  </si>
  <si>
    <t>ЕКОНОМІКА АГРАРНИХ ПІДПРИЄМСТВ</t>
  </si>
  <si>
    <t>ТОРГОВІ СТРАТЕГІЇ АГРАРНИХ ПІДПРИЄМСТВ</t>
  </si>
  <si>
    <t>СТРАХУВАННЯ В АГРАРНОМУ БІЗНЕСІ</t>
  </si>
  <si>
    <t>ІНФРАСТРУКТУРА АГРАРНОГО РИНКУ</t>
  </si>
  <si>
    <t xml:space="preserve">ЕКОНОМІКА СВІТОВОГО СІЛЬСЬКОГО ГОСПОДАРСТВА </t>
  </si>
  <si>
    <t>МЕЙДЖОР  «Механізм функціонування аграрних ринків»"</t>
  </si>
  <si>
    <t>ОСНОВИ АГРАРНОГО КОНСАЛТИНГУ</t>
  </si>
  <si>
    <t>СОЦІОЛОГІЯ ПРАЦІ</t>
  </si>
  <si>
    <t>ПОТЕНЦІАЛ І РОЗВИТОК ПІДПРИЄМСТВ АГРОБІЗНЕСУ</t>
  </si>
  <si>
    <t>КООПЕРАЦІЯ В АГРОБІЗНЕСІ</t>
  </si>
  <si>
    <t>ПРОЕКТНИЙ АНАЛІЗ В АГРОБІЗНЕСІ</t>
  </si>
  <si>
    <t>МЕЙДЖОР  «Організація агробізнесу на сільських територіях»"</t>
  </si>
  <si>
    <t>очна (денна)</t>
  </si>
  <si>
    <t>СЕП</t>
  </si>
  <si>
    <t>ТРЕНІНГ-КУРС «Безпека життєдіяльності та охорона праці»</t>
  </si>
  <si>
    <t>Переддипломна практика</t>
  </si>
  <si>
    <t>ВСТУП ДО ФАХУ</t>
  </si>
  <si>
    <t>ІV. АТЕСТАЦІЯ</t>
  </si>
  <si>
    <t>Атестація</t>
  </si>
  <si>
    <t>Виконання дипломної роботи</t>
  </si>
  <si>
    <t xml:space="preserve"> - виконання дипломної роботи</t>
  </si>
  <si>
    <t>ЕКСА</t>
  </si>
  <si>
    <t>ЕПОБ</t>
  </si>
  <si>
    <t>ВСЬОГО ВИБІРКОВІ ОСВІТНІ КОМПОНЕНТИ</t>
  </si>
  <si>
    <t>ВИБІРКОВІ ОСВІТНІ КОМПОНЕНТИ</t>
  </si>
  <si>
    <t>ОБОВ`ЯЗКОВІ ОСВІТНІ КОМПОНЕНТИ</t>
  </si>
  <si>
    <t>ВСЬОГО ОБОВ`ЯЗКОВІ ОСВІТНІ КОМОНЕНТИ</t>
  </si>
  <si>
    <t>ВСЬОГО ОБОВ`ЯЗКОВІ ОСВІТНІ КОМПОНЕНТИ</t>
  </si>
  <si>
    <t>ОК 1</t>
  </si>
  <si>
    <t>ОК 2</t>
  </si>
  <si>
    <t>ОК 3</t>
  </si>
  <si>
    <t>ОК 4</t>
  </si>
  <si>
    <t>ОК 5</t>
  </si>
  <si>
    <t>ВК 1</t>
  </si>
  <si>
    <t>ВК 2</t>
  </si>
  <si>
    <t>ВК 3</t>
  </si>
  <si>
    <t>ВК 4</t>
  </si>
  <si>
    <t>ВК 5</t>
  </si>
  <si>
    <t>ВК 6</t>
  </si>
  <si>
    <t>ОК 6</t>
  </si>
  <si>
    <t>ОК 7</t>
  </si>
  <si>
    <t>ОК 8</t>
  </si>
  <si>
    <t>ОК 9</t>
  </si>
  <si>
    <t>ОК 10</t>
  </si>
  <si>
    <t>ОК 11</t>
  </si>
  <si>
    <t>ОК 12</t>
  </si>
  <si>
    <t>ОК 13</t>
  </si>
  <si>
    <t>ОК 14</t>
  </si>
  <si>
    <t>ОК 15</t>
  </si>
  <si>
    <t>ОК 16</t>
  </si>
  <si>
    <t>ОК 17</t>
  </si>
  <si>
    <t>ОК 18</t>
  </si>
  <si>
    <t>ОК 19</t>
  </si>
  <si>
    <t>ОК 20</t>
  </si>
  <si>
    <t>ОК 21</t>
  </si>
  <si>
    <t>ОК 22</t>
  </si>
  <si>
    <t>ОК 23</t>
  </si>
  <si>
    <t>ОК 24</t>
  </si>
  <si>
    <t>ОК 25</t>
  </si>
  <si>
    <t>ОК 26</t>
  </si>
  <si>
    <t>ОК 27</t>
  </si>
  <si>
    <t>ОК 28</t>
  </si>
  <si>
    <t>ОК 29</t>
  </si>
  <si>
    <t>ОК 30</t>
  </si>
  <si>
    <t>ОК 31</t>
  </si>
  <si>
    <t>ОК 32</t>
  </si>
  <si>
    <t>ОК 33</t>
  </si>
  <si>
    <t>ОК 34</t>
  </si>
  <si>
    <t>ОК 35</t>
  </si>
  <si>
    <t>ОК 36</t>
  </si>
  <si>
    <t>ОК 37</t>
  </si>
  <si>
    <t>ВК 8</t>
  </si>
  <si>
    <t>ВК 9</t>
  </si>
  <si>
    <t>ВК 10</t>
  </si>
  <si>
    <t>ВК 11</t>
  </si>
  <si>
    <t>ВК 12</t>
  </si>
  <si>
    <t>Гарант освітньої програми___________________________________________________________</t>
  </si>
  <si>
    <t>НАЗВА ОСВІТНЬОГО КОМПОНЕНТУ</t>
  </si>
  <si>
    <t>Шифр освітнього компоненту</t>
  </si>
  <si>
    <t>Розподіл кредитів ECTS за курсами (роками) і семестрами</t>
  </si>
  <si>
    <t>МЛІ</t>
  </si>
  <si>
    <t>бакалавр менеджменту</t>
  </si>
  <si>
    <t>МАКРО- І МІКРОЕКОНОМІКА</t>
  </si>
  <si>
    <t>ТЕОРІЯ ОРГАНІЗАЦІЇ</t>
  </si>
  <si>
    <t>ЕТИКА БІЗНЕСУ</t>
  </si>
  <si>
    <t>ЛОГІСТИКА</t>
  </si>
  <si>
    <t>ОСНОВИ НАУКОВО-АНАЛІТИЧНИХ ДОСЛІДЖЕНЬ</t>
  </si>
  <si>
    <t>СТРАТЕГІЧНИЙ МЕНЕДЖМЕНТ</t>
  </si>
  <si>
    <t>ОК 38</t>
  </si>
  <si>
    <t xml:space="preserve">Завідувач кафедри менеджменту </t>
  </si>
  <si>
    <t>Логістика</t>
  </si>
  <si>
    <t>ІНФРАСТРУКТУРА ТОВАРНОГО РИНКУ, ТОВАРОЗНАВСТВО</t>
  </si>
  <si>
    <t>ЛОГІСТИЧНЕ ОБСЛУГОВУВАННЯ</t>
  </si>
  <si>
    <t>МІЖНАРОДНА ЛОГІСТИКА</t>
  </si>
  <si>
    <t>ФУНКЦІОНАЛЬНА ЛОГІСТИКА</t>
  </si>
  <si>
    <t>Проректор з навчально-методичної роботи ____________________________________________________________________</t>
  </si>
  <si>
    <t>ОК 39</t>
  </si>
  <si>
    <t>ІСТОРІЯ УКРАЇНСЬКОЇ КУЛЬТУРИ</t>
  </si>
  <si>
    <t>ТРЕНІНГ-КУРС «Soft skills»</t>
  </si>
  <si>
    <t>МЕМ</t>
  </si>
  <si>
    <t>КОМПЛЕКСНИЙ ПРОФЕСІЙНИЙ ТРЕНІНГ</t>
  </si>
  <si>
    <t>логістики та інновацій_______________________________________________________________________</t>
  </si>
  <si>
    <t>КОМЕРЦІЙНА ЛОГІСТИКА</t>
  </si>
  <si>
    <t xml:space="preserve"> ІНФОРМАЦІЙНІ СИСТЕМИ В ЛОГІСТИЦІ</t>
  </si>
  <si>
    <t>УПРАВЛІННЯ РИЗИКАМИ В ЛОГІСТИЦІ</t>
  </si>
  <si>
    <t>СМАРТ ЛОГІСТИКА</t>
  </si>
  <si>
    <t>ІННОВАЦІЙНЕ ПІДПРИЄМНИЦТВО ТА УПРАВЛІННЯ СТАРТ-АП ПРОЄКТАМИ</t>
  </si>
  <si>
    <t>ВК 7</t>
  </si>
  <si>
    <t>НАВЧАЛЬНА ДИСЦИПЛІНА ПІДПРИЄМНИЦЬКОГО СПРЯМУВАННЯ</t>
  </si>
  <si>
    <t>ОСНОВИ МІЖНАРОДНИХ ЕКОНОМІКИ ТА МЕНЕДЖМЕНТУ</t>
  </si>
  <si>
    <t>Керівник навчально-методичного відділу _______________________________________________________________________________</t>
  </si>
  <si>
    <t>ДУПАЕП</t>
  </si>
  <si>
    <t>М</t>
  </si>
  <si>
    <t>МЕЙДЖОР  1</t>
  </si>
  <si>
    <t>МЕЙДЖОР  2</t>
  </si>
  <si>
    <t>МЕЙДЖОР  3</t>
  </si>
  <si>
    <t>МЕЙДЖОР  4</t>
  </si>
  <si>
    <t>МЕЙДЖОР  5</t>
  </si>
  <si>
    <t>Олена ЯСТРЕМСЬКА</t>
  </si>
  <si>
    <t>Володимир ВОВК</t>
  </si>
  <si>
    <t>Ганна ЧУМАК</t>
  </si>
  <si>
    <t>Каріна НЕМАШКАЛО</t>
  </si>
  <si>
    <t>Тетяна КОЛОДІЗЄВА</t>
  </si>
  <si>
    <r>
      <t>КУРСОВА РОБОТА:</t>
    </r>
    <r>
      <rPr>
        <i/>
        <sz val="13"/>
        <rFont val="Times New Roman"/>
        <family val="1"/>
        <charset val="204"/>
      </rPr>
      <t xml:space="preserve"> МЕНЕДЖМЕНТ</t>
    </r>
  </si>
  <si>
    <r>
      <t xml:space="preserve">КУРСОВА РОБОТА: </t>
    </r>
    <r>
      <rPr>
        <i/>
        <sz val="13"/>
        <rFont val="Times New Roman"/>
        <family val="1"/>
        <charset val="204"/>
      </rPr>
      <t xml:space="preserve">ОСНОВИ НАУКОВО-АНАЛІТИЧНИХ ДОСЛІДЖЕНЬ </t>
    </r>
  </si>
  <si>
    <r>
      <t xml:space="preserve"> КУРСОВА РОБОТА: </t>
    </r>
    <r>
      <rPr>
        <i/>
        <sz val="13"/>
        <rFont val="Times New Roman"/>
        <family val="1"/>
        <charset val="204"/>
      </rPr>
      <t>ЛОГІСТИЧНЕ ОБСЛУГОВУВАННЯ</t>
    </r>
  </si>
  <si>
    <t xml:space="preserve">     Вибір навчальних дисциплін здійснюється із пулу спеціальності (освітньої програми):</t>
  </si>
  <si>
    <t>ТРЕНІНГ-КУРС «КОМП’ЮТЕРНІ ОБЛІКОВІ СИСТЕМИ В УПРАВЛІННІ ПІДПРИЄМСТВОМ»</t>
  </si>
  <si>
    <t>МЛІ, ІКТ, ПІФП, ПРЕ</t>
  </si>
  <si>
    <t>ПОЗАКРЕДИТНІ ОСВІТНІ КОМПОНЕНТИ</t>
  </si>
  <si>
    <t>Ф1</t>
  </si>
  <si>
    <t>ФІЗИЧНЕ ВИХОВАННЯ</t>
  </si>
  <si>
    <t>Х</t>
  </si>
  <si>
    <t>Ф2</t>
  </si>
  <si>
    <t>НАЦІОНАЛЬНИЙ СПРОТИВ</t>
  </si>
  <si>
    <t>D Бізнес, адміністрування та право</t>
  </si>
  <si>
    <t>D3 Менеджмент</t>
  </si>
  <si>
    <t>І. ГРАФІК ОСВІТНЬОГО ПРОЦЕСУ</t>
  </si>
  <si>
    <t>V. ПЛАН ОСВІТНЬОГО ПРОЦЕСУ</t>
  </si>
  <si>
    <t xml:space="preserve">Директор (керівник) навчально-наукового інституту </t>
  </si>
  <si>
    <t>менеджменту і маркетингу _____________________________________________________________</t>
  </si>
  <si>
    <t>УФІ</t>
  </si>
  <si>
    <t>МВПФ</t>
  </si>
  <si>
    <t>ЗСЖТБЖ</t>
  </si>
  <si>
    <t>ЕММ</t>
  </si>
  <si>
    <t>МБА</t>
  </si>
  <si>
    <t>ФК</t>
  </si>
  <si>
    <t>Кібербезпека</t>
  </si>
  <si>
    <t>БЗВП</t>
  </si>
  <si>
    <t>Теоретична підготовка базової загальновійськової підготовки*</t>
  </si>
  <si>
    <t>3**</t>
  </si>
  <si>
    <t xml:space="preserve">ПІС, ПРЕ, ЗСЖТБЖ або ІС </t>
  </si>
  <si>
    <t>3 / 4</t>
  </si>
  <si>
    <t>* На виконання Закону України «Про основи національного спротиву» від 16.07.2021 р. № 1702-IX, Постанови Кабінету Міністрів України «Про затвердження Порядку проведення базової загальновійськової підготовки громадян України, які здобувають вищу освіту, та поліцейських» від 21.06.2024 р. № 734, листа МОН України «Про запровадження базової підготовки здобувачів вищої освіти» від 14.03.2025 р. № 1/4893-25.</t>
  </si>
  <si>
    <t>** обов’язково для громадяни України чоловічої статі (жіночої статі - добровільно), які навчаються за денною або дуальною формою здобуття освіти)</t>
  </si>
  <si>
    <r>
      <rPr>
        <sz val="12"/>
        <rFont val="Times New Roman"/>
        <family val="1"/>
        <charset val="204"/>
      </rPr>
      <t xml:space="preserve">Форма атестації  </t>
    </r>
    <r>
      <rPr>
        <sz val="8"/>
        <rFont val="Times New Roman"/>
        <family val="1"/>
        <charset val="204"/>
      </rPr>
      <t xml:space="preserve">(екзамен, дипломна робота (проєкт)) </t>
    </r>
  </si>
  <si>
    <t>Економічний аналіз діяльності організації</t>
  </si>
  <si>
    <t>Планування та організовування діяльності організації</t>
  </si>
  <si>
    <t>КУРСОВА РОБОТА: Планування та організовування діяльності організації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</si>
</sst>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color rgb="FFFF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color theme="4" tint="-0.249977111117893"/>
      <name val="Times New Roman"/>
      <family val="1"/>
      <charset val="204"/>
    </font>
    <font>
      <b/>
      <i/>
      <sz val="18"/>
      <color theme="4" tint="-0.24997711111789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3"/>
      <color theme="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Arial"/>
      <family val="2"/>
      <charset val="204"/>
    </font>
    <font>
      <i/>
      <sz val="11"/>
      <color theme="1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6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top"/>
    </xf>
    <xf numFmtId="0" fontId="4" fillId="0" borderId="0" xfId="0" applyFont="1"/>
    <xf numFmtId="0" fontId="1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2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5" fillId="0" borderId="0" xfId="0" applyFont="1" applyFill="1"/>
    <xf numFmtId="0" fontId="13" fillId="2" borderId="0" xfId="0" applyFont="1" applyFill="1"/>
    <xf numFmtId="0" fontId="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4" fillId="0" borderId="1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/>
    <xf numFmtId="0" fontId="25" fillId="0" borderId="0" xfId="0" applyFont="1" applyFill="1" applyAlignment="1"/>
    <xf numFmtId="0" fontId="21" fillId="0" borderId="0" xfId="0" applyFont="1" applyFill="1"/>
    <xf numFmtId="0" fontId="21" fillId="0" borderId="0" xfId="0" applyFont="1" applyFill="1" applyAlignment="1"/>
    <xf numFmtId="0" fontId="16" fillId="0" borderId="0" xfId="0" applyFont="1" applyFill="1" applyBorder="1"/>
    <xf numFmtId="0" fontId="27" fillId="0" borderId="0" xfId="0" applyFont="1" applyFill="1" applyBorder="1" applyAlignment="1">
      <alignment textRotation="90" wrapText="1"/>
    </xf>
    <xf numFmtId="0" fontId="31" fillId="2" borderId="35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29" fillId="2" borderId="17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indent="1"/>
    </xf>
    <xf numFmtId="0" fontId="14" fillId="2" borderId="0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vertical="center"/>
    </xf>
    <xf numFmtId="0" fontId="32" fillId="2" borderId="41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29" fillId="2" borderId="0" xfId="0" applyFont="1" applyFill="1"/>
    <xf numFmtId="0" fontId="2" fillId="2" borderId="0" xfId="0" applyFont="1" applyFill="1"/>
    <xf numFmtId="0" fontId="32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30" fillId="2" borderId="37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 indent="1"/>
    </xf>
    <xf numFmtId="0" fontId="31" fillId="2" borderId="49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34" fillId="2" borderId="0" xfId="0" applyFont="1" applyFill="1" applyBorder="1"/>
    <xf numFmtId="0" fontId="18" fillId="2" borderId="0" xfId="0" applyFont="1" applyFill="1" applyBorder="1"/>
    <xf numFmtId="0" fontId="4" fillId="2" borderId="3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4" fillId="2" borderId="3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/>
    <xf numFmtId="0" fontId="36" fillId="2" borderId="0" xfId="0" applyFont="1" applyFill="1" applyBorder="1" applyAlignment="1">
      <alignment horizontal="right" vertical="center" indent="1"/>
    </xf>
    <xf numFmtId="0" fontId="36" fillId="2" borderId="0" xfId="0" applyFont="1" applyFill="1"/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0" xfId="0" applyFont="1" applyFill="1" applyBorder="1"/>
    <xf numFmtId="0" fontId="2" fillId="0" borderId="0" xfId="0" applyFont="1" applyBorder="1" applyAlignment="1"/>
    <xf numFmtId="0" fontId="29" fillId="2" borderId="0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indent="2"/>
    </xf>
    <xf numFmtId="0" fontId="30" fillId="2" borderId="5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9" fillId="2" borderId="60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0" fontId="29" fillId="2" borderId="61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/>
    </xf>
    <xf numFmtId="0" fontId="31" fillId="2" borderId="31" xfId="0" applyFont="1" applyFill="1" applyBorder="1" applyAlignment="1">
      <alignment vertical="center" wrapText="1"/>
    </xf>
    <xf numFmtId="0" fontId="31" fillId="2" borderId="43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31" fillId="2" borderId="44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42" fillId="2" borderId="29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 indent="2"/>
    </xf>
    <xf numFmtId="0" fontId="30" fillId="0" borderId="1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43" fillId="0" borderId="46" xfId="0" applyFont="1" applyBorder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6" fillId="2" borderId="6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48" fillId="2" borderId="11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0" fontId="47" fillId="2" borderId="6" xfId="0" applyFont="1" applyFill="1" applyBorder="1"/>
    <xf numFmtId="0" fontId="29" fillId="2" borderId="26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3" fillId="2" borderId="27" xfId="0" applyFont="1" applyFill="1" applyBorder="1" applyAlignment="1">
      <alignment horizontal="center" vertical="center" wrapText="1"/>
    </xf>
    <xf numFmtId="0" fontId="43" fillId="2" borderId="29" xfId="0" applyFont="1" applyFill="1" applyBorder="1" applyAlignment="1">
      <alignment horizontal="center" vertical="center" wrapText="1"/>
    </xf>
    <xf numFmtId="0" fontId="43" fillId="2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/>
    </xf>
    <xf numFmtId="0" fontId="31" fillId="3" borderId="37" xfId="0" applyFont="1" applyFill="1" applyBorder="1" applyAlignment="1">
      <alignment horizontal="center" vertical="center"/>
    </xf>
    <xf numFmtId="0" fontId="31" fillId="3" borderId="36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/>
    </xf>
    <xf numFmtId="0" fontId="31" fillId="3" borderId="56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/>
    </xf>
    <xf numFmtId="0" fontId="31" fillId="3" borderId="55" xfId="0" applyFont="1" applyFill="1" applyBorder="1" applyAlignment="1">
      <alignment horizontal="center" vertical="center"/>
    </xf>
    <xf numFmtId="0" fontId="31" fillId="3" borderId="54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left" vertical="center" indent="2"/>
    </xf>
    <xf numFmtId="0" fontId="39" fillId="3" borderId="12" xfId="0" applyFont="1" applyFill="1" applyBorder="1" applyAlignment="1">
      <alignment horizontal="left" vertical="center" indent="2"/>
    </xf>
    <xf numFmtId="0" fontId="41" fillId="3" borderId="11" xfId="0" applyFont="1" applyFill="1" applyBorder="1" applyAlignment="1">
      <alignment horizontal="center" vertical="center"/>
    </xf>
    <xf numFmtId="0" fontId="39" fillId="3" borderId="20" xfId="0" applyFont="1" applyFill="1" applyBorder="1" applyAlignment="1">
      <alignment horizontal="left" vertical="center" indent="2"/>
    </xf>
    <xf numFmtId="0" fontId="31" fillId="3" borderId="26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vertical="center" wrapText="1"/>
    </xf>
    <xf numFmtId="0" fontId="31" fillId="2" borderId="45" xfId="0" applyFont="1" applyFill="1" applyBorder="1" applyAlignment="1">
      <alignment vertical="center" wrapText="1"/>
    </xf>
    <xf numFmtId="0" fontId="41" fillId="2" borderId="45" xfId="0" applyFont="1" applyFill="1" applyBorder="1" applyAlignment="1">
      <alignment vertical="center" wrapText="1"/>
    </xf>
    <xf numFmtId="0" fontId="31" fillId="2" borderId="50" xfId="0" applyFont="1" applyFill="1" applyBorder="1" applyAlignment="1">
      <alignment vertical="center" wrapText="1"/>
    </xf>
    <xf numFmtId="0" fontId="45" fillId="2" borderId="4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9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62" xfId="0" applyFont="1" applyFill="1" applyBorder="1" applyAlignment="1">
      <alignment vertical="center" wrapText="1"/>
    </xf>
    <xf numFmtId="0" fontId="29" fillId="2" borderId="46" xfId="0" applyFont="1" applyFill="1" applyBorder="1" applyAlignment="1">
      <alignment horizontal="center" vertical="center"/>
    </xf>
    <xf numFmtId="0" fontId="29" fillId="2" borderId="62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61" xfId="0" applyFont="1" applyFill="1" applyBorder="1" applyAlignment="1">
      <alignment horizontal="center" vertical="center"/>
    </xf>
    <xf numFmtId="0" fontId="31" fillId="2" borderId="58" xfId="0" applyFont="1" applyFill="1" applyBorder="1" applyAlignment="1">
      <alignment horizontal="center" vertical="center"/>
    </xf>
    <xf numFmtId="0" fontId="31" fillId="2" borderId="65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67" xfId="0" applyFont="1" applyFill="1" applyBorder="1" applyAlignment="1">
      <alignment horizontal="center" vertical="center"/>
    </xf>
    <xf numFmtId="0" fontId="29" fillId="2" borderId="65" xfId="0" applyFont="1" applyFill="1" applyBorder="1" applyAlignment="1">
      <alignment horizontal="center" vertical="center"/>
    </xf>
    <xf numFmtId="0" fontId="31" fillId="2" borderId="58" xfId="0" applyFont="1" applyFill="1" applyBorder="1" applyAlignment="1">
      <alignment vertical="center" wrapText="1"/>
    </xf>
    <xf numFmtId="0" fontId="31" fillId="2" borderId="25" xfId="0" applyFont="1" applyFill="1" applyBorder="1" applyAlignment="1">
      <alignment vertical="center" wrapText="1"/>
    </xf>
    <xf numFmtId="0" fontId="43" fillId="0" borderId="50" xfId="0" applyFont="1" applyBorder="1" applyAlignment="1">
      <alignment vertical="center" wrapText="1"/>
    </xf>
    <xf numFmtId="0" fontId="31" fillId="2" borderId="27" xfId="0" applyFont="1" applyFill="1" applyBorder="1" applyAlignment="1">
      <alignment vertical="center"/>
    </xf>
    <xf numFmtId="0" fontId="31" fillId="2" borderId="31" xfId="0" applyFont="1" applyFill="1" applyBorder="1" applyAlignment="1">
      <alignment vertical="center"/>
    </xf>
    <xf numFmtId="0" fontId="31" fillId="2" borderId="27" xfId="0" applyFont="1" applyFill="1" applyBorder="1" applyAlignment="1">
      <alignment horizontal="left" vertical="center"/>
    </xf>
    <xf numFmtId="0" fontId="31" fillId="2" borderId="3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0" fontId="18" fillId="2" borderId="41" xfId="0" applyFont="1" applyFill="1" applyBorder="1" applyAlignment="1">
      <alignment vertical="center" wrapText="1"/>
    </xf>
    <xf numFmtId="0" fontId="29" fillId="2" borderId="0" xfId="0" applyFont="1" applyFill="1" applyAlignment="1">
      <alignment wrapText="1"/>
    </xf>
    <xf numFmtId="0" fontId="18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35" fillId="2" borderId="0" xfId="0" applyFont="1" applyFill="1" applyBorder="1" applyAlignment="1">
      <alignment horizontal="left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>
      <alignment horizontal="center" vertical="center" wrapText="1"/>
    </xf>
    <xf numFmtId="0" fontId="30" fillId="2" borderId="4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6" fillId="2" borderId="0" xfId="0" applyFont="1" applyFill="1" applyAlignment="1">
      <alignment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58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53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vertical="center" wrapText="1"/>
    </xf>
    <xf numFmtId="0" fontId="31" fillId="2" borderId="65" xfId="0" applyFont="1" applyFill="1" applyBorder="1" applyAlignment="1">
      <alignment vertical="center" wrapText="1"/>
    </xf>
    <xf numFmtId="0" fontId="31" fillId="2" borderId="51" xfId="0" applyFont="1" applyFill="1" applyBorder="1" applyAlignment="1">
      <alignment vertical="center" wrapText="1"/>
    </xf>
    <xf numFmtId="0" fontId="31" fillId="2" borderId="69" xfId="0" applyFont="1" applyFill="1" applyBorder="1" applyAlignment="1">
      <alignment vertical="center" wrapText="1"/>
    </xf>
    <xf numFmtId="0" fontId="31" fillId="2" borderId="61" xfId="0" applyFont="1" applyFill="1" applyBorder="1" applyAlignment="1">
      <alignment horizontal="left" vertical="center" wrapText="1"/>
    </xf>
    <xf numFmtId="0" fontId="39" fillId="2" borderId="17" xfId="0" applyFont="1" applyFill="1" applyBorder="1" applyAlignment="1">
      <alignment horizontal="left" vertical="center" indent="2"/>
    </xf>
    <xf numFmtId="0" fontId="43" fillId="0" borderId="60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2" borderId="70" xfId="0" applyFont="1" applyFill="1" applyBorder="1" applyAlignment="1">
      <alignment horizontal="center" vertical="center"/>
    </xf>
    <xf numFmtId="0" fontId="40" fillId="3" borderId="18" xfId="0" applyFont="1" applyFill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57" xfId="0" applyFont="1" applyFill="1" applyBorder="1" applyAlignment="1">
      <alignment horizontal="center" vertical="center"/>
    </xf>
    <xf numFmtId="0" fontId="40" fillId="3" borderId="39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5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1" fontId="52" fillId="2" borderId="18" xfId="0" applyNumberFormat="1" applyFont="1" applyFill="1" applyBorder="1" applyAlignment="1">
      <alignment horizontal="center" vertical="center"/>
    </xf>
    <xf numFmtId="1" fontId="52" fillId="2" borderId="6" xfId="0" applyNumberFormat="1" applyFont="1" applyFill="1" applyBorder="1" applyAlignment="1">
      <alignment horizontal="center" vertical="center"/>
    </xf>
    <xf numFmtId="1" fontId="52" fillId="2" borderId="51" xfId="0" applyNumberFormat="1" applyFont="1" applyFill="1" applyBorder="1" applyAlignment="1">
      <alignment horizontal="center" vertical="center"/>
    </xf>
    <xf numFmtId="1" fontId="52" fillId="2" borderId="11" xfId="0" applyNumberFormat="1" applyFont="1" applyFill="1" applyBorder="1" applyAlignment="1">
      <alignment horizontal="center" vertical="center"/>
    </xf>
    <xf numFmtId="0" fontId="52" fillId="2" borderId="17" xfId="0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1" fontId="52" fillId="2" borderId="45" xfId="0" applyNumberFormat="1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5" fillId="2" borderId="0" xfId="0" applyFont="1" applyFill="1" applyBorder="1" applyAlignment="1">
      <alignment horizontal="left" vertical="center" indent="2"/>
    </xf>
    <xf numFmtId="0" fontId="56" fillId="2" borderId="6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 wrapText="1"/>
    </xf>
    <xf numFmtId="0" fontId="21" fillId="4" borderId="27" xfId="0" applyFont="1" applyFill="1" applyBorder="1" applyAlignment="1">
      <alignment horizontal="center" vertical="center"/>
    </xf>
    <xf numFmtId="0" fontId="31" fillId="2" borderId="43" xfId="0" applyFont="1" applyFill="1" applyBorder="1" applyAlignment="1">
      <alignment vertical="center" wrapText="1"/>
    </xf>
    <xf numFmtId="0" fontId="21" fillId="4" borderId="29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/>
    </xf>
    <xf numFmtId="0" fontId="56" fillId="2" borderId="11" xfId="0" applyFont="1" applyFill="1" applyBorder="1" applyAlignment="1">
      <alignment horizontal="center" vertical="center"/>
    </xf>
    <xf numFmtId="0" fontId="53" fillId="2" borderId="12" xfId="0" applyFont="1" applyFill="1" applyBorder="1" applyAlignment="1">
      <alignment horizontal="center" vertical="center"/>
    </xf>
    <xf numFmtId="0" fontId="53" fillId="2" borderId="17" xfId="0" applyFont="1" applyFill="1" applyBorder="1" applyAlignment="1">
      <alignment horizontal="center" vertical="center"/>
    </xf>
    <xf numFmtId="0" fontId="37" fillId="0" borderId="0" xfId="0" applyFont="1" applyBorder="1" applyAlignment="1"/>
    <xf numFmtId="0" fontId="36" fillId="0" borderId="0" xfId="0" applyFont="1" applyFill="1" applyBorder="1" applyAlignment="1">
      <alignment horizontal="right" vertical="center" indent="1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/>
    <xf numFmtId="0" fontId="37" fillId="0" borderId="0" xfId="0" applyFont="1" applyBorder="1" applyAlignment="1">
      <alignment horizontal="left" wrapText="1"/>
    </xf>
    <xf numFmtId="0" fontId="21" fillId="3" borderId="18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53" fillId="2" borderId="26" xfId="0" applyFont="1" applyFill="1" applyBorder="1" applyAlignment="1">
      <alignment horizontal="center" vertical="center"/>
    </xf>
    <xf numFmtId="0" fontId="53" fillId="2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1" fontId="53" fillId="2" borderId="7" xfId="0" applyNumberFormat="1" applyFont="1" applyFill="1" applyBorder="1" applyAlignment="1">
      <alignment horizontal="center" vertical="center"/>
    </xf>
    <xf numFmtId="0" fontId="53" fillId="2" borderId="20" xfId="0" applyFont="1" applyFill="1" applyBorder="1" applyAlignment="1">
      <alignment horizontal="center" vertical="center"/>
    </xf>
    <xf numFmtId="0" fontId="53" fillId="2" borderId="22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49" fontId="31" fillId="2" borderId="29" xfId="0" applyNumberFormat="1" applyFont="1" applyFill="1" applyBorder="1" applyAlignment="1">
      <alignment vertical="center" wrapText="1"/>
    </xf>
    <xf numFmtId="0" fontId="59" fillId="2" borderId="0" xfId="0" applyFont="1" applyFill="1" applyBorder="1" applyAlignment="1">
      <alignment horizontal="left" vertical="center"/>
    </xf>
    <xf numFmtId="0" fontId="31" fillId="0" borderId="12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0" fontId="40" fillId="2" borderId="0" xfId="0" applyFont="1" applyFill="1" applyBorder="1" applyAlignment="1">
      <alignment horizontal="center" vertical="center"/>
    </xf>
    <xf numFmtId="0" fontId="29" fillId="2" borderId="69" xfId="0" applyFont="1" applyFill="1" applyBorder="1" applyAlignment="1">
      <alignment horizontal="center" vertical="center"/>
    </xf>
    <xf numFmtId="0" fontId="41" fillId="2" borderId="46" xfId="0" applyFont="1" applyFill="1" applyBorder="1" applyAlignment="1">
      <alignment vertical="center" wrapText="1"/>
    </xf>
    <xf numFmtId="0" fontId="21" fillId="2" borderId="45" xfId="0" applyFont="1" applyFill="1" applyBorder="1" applyAlignment="1">
      <alignment vertical="center"/>
    </xf>
    <xf numFmtId="0" fontId="21" fillId="2" borderId="45" xfId="0" applyFont="1" applyFill="1" applyBorder="1" applyAlignment="1">
      <alignment vertical="center" wrapText="1"/>
    </xf>
    <xf numFmtId="0" fontId="41" fillId="2" borderId="45" xfId="0" applyFont="1" applyFill="1" applyBorder="1" applyAlignment="1">
      <alignment vertical="center"/>
    </xf>
    <xf numFmtId="0" fontId="41" fillId="2" borderId="29" xfId="0" applyFont="1" applyFill="1" applyBorder="1" applyAlignment="1">
      <alignment vertical="center" wrapText="1"/>
    </xf>
    <xf numFmtId="1" fontId="4" fillId="2" borderId="68" xfId="0" applyNumberFormat="1" applyFont="1" applyFill="1" applyBorder="1" applyAlignment="1">
      <alignment horizontal="center" vertical="center"/>
    </xf>
    <xf numFmtId="0" fontId="39" fillId="3" borderId="59" xfId="0" applyFont="1" applyFill="1" applyBorder="1" applyAlignment="1">
      <alignment horizontal="left" vertical="center" indent="2"/>
    </xf>
    <xf numFmtId="0" fontId="39" fillId="3" borderId="55" xfId="0" applyFont="1" applyFill="1" applyBorder="1" applyAlignment="1">
      <alignment horizontal="left" vertical="center" indent="2"/>
    </xf>
    <xf numFmtId="0" fontId="39" fillId="3" borderId="54" xfId="0" applyFont="1" applyFill="1" applyBorder="1" applyAlignment="1">
      <alignment horizontal="left" vertical="center" indent="2"/>
    </xf>
    <xf numFmtId="0" fontId="45" fillId="2" borderId="50" xfId="0" applyFont="1" applyFill="1" applyBorder="1" applyAlignment="1">
      <alignment vertical="center" wrapText="1"/>
    </xf>
    <xf numFmtId="0" fontId="41" fillId="2" borderId="27" xfId="0" applyFont="1" applyFill="1" applyBorder="1" applyAlignment="1">
      <alignment vertical="center" wrapText="1"/>
    </xf>
    <xf numFmtId="0" fontId="21" fillId="2" borderId="50" xfId="0" applyFont="1" applyFill="1" applyBorder="1" applyAlignment="1">
      <alignment vertical="center"/>
    </xf>
    <xf numFmtId="0" fontId="29" fillId="2" borderId="4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left" vertical="center"/>
    </xf>
    <xf numFmtId="0" fontId="39" fillId="3" borderId="4" xfId="0" applyFont="1" applyFill="1" applyBorder="1" applyAlignment="1">
      <alignment horizontal="left" vertical="center" indent="2"/>
    </xf>
    <xf numFmtId="0" fontId="39" fillId="3" borderId="6" xfId="0" applyFont="1" applyFill="1" applyBorder="1" applyAlignment="1">
      <alignment horizontal="left" vertical="center" indent="2"/>
    </xf>
    <xf numFmtId="0" fontId="39" fillId="3" borderId="26" xfId="0" applyFont="1" applyFill="1" applyBorder="1" applyAlignment="1">
      <alignment horizontal="left" vertical="center" indent="2"/>
    </xf>
    <xf numFmtId="0" fontId="5" fillId="2" borderId="46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vertical="center" wrapText="1"/>
    </xf>
    <xf numFmtId="0" fontId="31" fillId="0" borderId="51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vertical="center" wrapText="1"/>
    </xf>
    <xf numFmtId="0" fontId="21" fillId="4" borderId="71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left" vertical="center" wrapText="1"/>
    </xf>
    <xf numFmtId="0" fontId="29" fillId="2" borderId="57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31" fillId="3" borderId="38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vertical="center" wrapText="1"/>
    </xf>
    <xf numFmtId="0" fontId="29" fillId="2" borderId="30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vertical="center" wrapText="1"/>
    </xf>
    <xf numFmtId="0" fontId="41" fillId="2" borderId="21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left" vertical="center" wrapText="1"/>
    </xf>
    <xf numFmtId="0" fontId="31" fillId="2" borderId="21" xfId="0" applyFont="1" applyFill="1" applyBorder="1" applyAlignment="1">
      <alignment wrapText="1"/>
    </xf>
    <xf numFmtId="0" fontId="43" fillId="2" borderId="29" xfId="0" applyFont="1" applyFill="1" applyBorder="1" applyAlignment="1">
      <alignment horizontal="left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/>
    </xf>
    <xf numFmtId="0" fontId="31" fillId="0" borderId="27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2" borderId="12" xfId="0" applyFont="1" applyFill="1" applyBorder="1" applyAlignment="1">
      <alignment vertical="center" wrapText="1"/>
    </xf>
    <xf numFmtId="0" fontId="25" fillId="0" borderId="0" xfId="0" applyFont="1" applyBorder="1" applyAlignment="1"/>
    <xf numFmtId="0" fontId="25" fillId="0" borderId="0" xfId="0" applyFont="1" applyFill="1" applyBorder="1" applyAlignment="1">
      <alignment horizontal="right" vertical="center" indent="1"/>
    </xf>
    <xf numFmtId="0" fontId="60" fillId="0" borderId="0" xfId="0" applyFont="1" applyFill="1"/>
    <xf numFmtId="0" fontId="61" fillId="0" borderId="0" xfId="0" applyFont="1" applyBorder="1" applyAlignment="1"/>
    <xf numFmtId="0" fontId="40" fillId="5" borderId="45" xfId="0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 wrapText="1"/>
    </xf>
    <xf numFmtId="0" fontId="31" fillId="5" borderId="29" xfId="0" applyFont="1" applyFill="1" applyBorder="1" applyAlignment="1">
      <alignment vertical="center" wrapText="1"/>
    </xf>
    <xf numFmtId="0" fontId="31" fillId="5" borderId="12" xfId="0" applyFont="1" applyFill="1" applyBorder="1" applyAlignment="1">
      <alignment vertical="center" wrapText="1"/>
    </xf>
    <xf numFmtId="0" fontId="62" fillId="2" borderId="45" xfId="0" applyFont="1" applyFill="1" applyBorder="1" applyAlignment="1">
      <alignment vertical="center" wrapText="1"/>
    </xf>
    <xf numFmtId="0" fontId="40" fillId="2" borderId="27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/>
    </xf>
    <xf numFmtId="0" fontId="31" fillId="5" borderId="9" xfId="0" applyFont="1" applyFill="1" applyBorder="1" applyAlignment="1">
      <alignment vertical="center" wrapText="1"/>
    </xf>
    <xf numFmtId="0" fontId="31" fillId="5" borderId="51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53" fillId="5" borderId="11" xfId="0" applyFont="1" applyFill="1" applyBorder="1" applyAlignment="1">
      <alignment horizontal="center" vertical="center"/>
    </xf>
    <xf numFmtId="0" fontId="56" fillId="5" borderId="11" xfId="0" applyFont="1" applyFill="1" applyBorder="1" applyAlignment="1">
      <alignment horizontal="center" vertical="center"/>
    </xf>
    <xf numFmtId="0" fontId="53" fillId="5" borderId="12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31" fillId="5" borderId="31" xfId="0" applyFont="1" applyFill="1" applyBorder="1" applyAlignment="1">
      <alignment vertical="center" wrapText="1"/>
    </xf>
    <xf numFmtId="0" fontId="31" fillId="5" borderId="27" xfId="0" applyFont="1" applyFill="1" applyBorder="1" applyAlignment="1">
      <alignment vertical="center" wrapText="1"/>
    </xf>
    <xf numFmtId="0" fontId="41" fillId="5" borderId="27" xfId="0" applyFont="1" applyFill="1" applyBorder="1" applyAlignment="1">
      <alignment horizontal="center" vertical="center"/>
    </xf>
    <xf numFmtId="0" fontId="53" fillId="5" borderId="4" xfId="0" applyFont="1" applyFill="1" applyBorder="1" applyAlignment="1">
      <alignment horizontal="center" vertical="center"/>
    </xf>
    <xf numFmtId="0" fontId="56" fillId="5" borderId="6" xfId="0" applyFont="1" applyFill="1" applyBorder="1" applyAlignment="1">
      <alignment horizontal="center" vertical="center"/>
    </xf>
    <xf numFmtId="0" fontId="53" fillId="5" borderId="26" xfId="0" applyFont="1" applyFill="1" applyBorder="1" applyAlignment="1">
      <alignment horizontal="center" vertical="center"/>
    </xf>
    <xf numFmtId="0" fontId="41" fillId="5" borderId="29" xfId="0" applyFont="1" applyFill="1" applyBorder="1" applyAlignment="1">
      <alignment horizontal="center" vertical="center"/>
    </xf>
    <xf numFmtId="0" fontId="53" fillId="5" borderId="9" xfId="0" applyFont="1" applyFill="1" applyBorder="1" applyAlignment="1">
      <alignment horizontal="center" vertical="center"/>
    </xf>
    <xf numFmtId="0" fontId="53" fillId="5" borderId="28" xfId="0" applyFont="1" applyFill="1" applyBorder="1" applyAlignment="1">
      <alignment horizontal="center" vertical="center"/>
    </xf>
    <xf numFmtId="0" fontId="37" fillId="0" borderId="0" xfId="0" applyFont="1" applyBorder="1" applyAlignment="1">
      <alignment vertical="top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/>
    </xf>
    <xf numFmtId="0" fontId="29" fillId="2" borderId="12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1" fillId="2" borderId="74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left" vertical="center" wrapText="1"/>
    </xf>
    <xf numFmtId="0" fontId="39" fillId="2" borderId="11" xfId="0" applyFont="1" applyFill="1" applyBorder="1" applyAlignment="1">
      <alignment horizontal="left" vertical="center" indent="2"/>
    </xf>
    <xf numFmtId="0" fontId="39" fillId="3" borderId="9" xfId="0" applyFont="1" applyFill="1" applyBorder="1" applyAlignment="1">
      <alignment horizontal="left" vertical="center" indent="2"/>
    </xf>
    <xf numFmtId="0" fontId="31" fillId="2" borderId="58" xfId="0" applyFont="1" applyFill="1" applyBorder="1" applyAlignment="1">
      <alignment vertical="center"/>
    </xf>
    <xf numFmtId="0" fontId="31" fillId="2" borderId="25" xfId="0" applyFont="1" applyFill="1" applyBorder="1" applyAlignment="1">
      <alignment horizontal="left" vertical="center"/>
    </xf>
    <xf numFmtId="0" fontId="29" fillId="2" borderId="37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 wrapText="1"/>
    </xf>
    <xf numFmtId="0" fontId="56" fillId="2" borderId="58" xfId="0" applyFont="1" applyFill="1" applyBorder="1" applyAlignment="1">
      <alignment horizontal="center" vertical="center" wrapText="1"/>
    </xf>
    <xf numFmtId="0" fontId="56" fillId="2" borderId="29" xfId="0" applyFont="1" applyFill="1" applyBorder="1" applyAlignment="1">
      <alignment horizontal="center" vertical="center" wrapText="1"/>
    </xf>
    <xf numFmtId="0" fontId="9" fillId="3" borderId="75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41" fillId="2" borderId="17" xfId="0" applyFont="1" applyFill="1" applyBorder="1" applyAlignment="1">
      <alignment horizontal="center" vertical="center" wrapText="1"/>
    </xf>
    <xf numFmtId="1" fontId="53" fillId="2" borderId="45" xfId="0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center" vertical="center"/>
    </xf>
    <xf numFmtId="0" fontId="29" fillId="2" borderId="73" xfId="0" applyFont="1" applyFill="1" applyBorder="1" applyAlignment="1">
      <alignment horizontal="center" vertical="center"/>
    </xf>
    <xf numFmtId="0" fontId="30" fillId="2" borderId="79" xfId="0" applyFont="1" applyFill="1" applyBorder="1" applyAlignment="1">
      <alignment horizontal="center" vertical="center"/>
    </xf>
    <xf numFmtId="0" fontId="29" fillId="2" borderId="80" xfId="0" applyFont="1" applyFill="1" applyBorder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79" xfId="0" applyFont="1" applyFill="1" applyBorder="1" applyAlignment="1">
      <alignment horizontal="center" vertical="center"/>
    </xf>
    <xf numFmtId="0" fontId="31" fillId="3" borderId="8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 indent="2"/>
    </xf>
    <xf numFmtId="0" fontId="29" fillId="2" borderId="9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56" fillId="2" borderId="25" xfId="0" applyFont="1" applyFill="1" applyBorder="1" applyAlignment="1">
      <alignment horizontal="center" vertical="center" wrapText="1"/>
    </xf>
    <xf numFmtId="0" fontId="41" fillId="2" borderId="51" xfId="0" applyFont="1" applyFill="1" applyBorder="1" applyAlignment="1">
      <alignment vertical="center" wrapText="1"/>
    </xf>
    <xf numFmtId="0" fontId="64" fillId="0" borderId="0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0" fontId="56" fillId="2" borderId="27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/>
    </xf>
    <xf numFmtId="0" fontId="31" fillId="2" borderId="32" xfId="0" applyFont="1" applyFill="1" applyBorder="1" applyAlignment="1">
      <alignment horizontal="right" vertical="center" indent="1"/>
    </xf>
    <xf numFmtId="0" fontId="29" fillId="2" borderId="59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31" fillId="2" borderId="68" xfId="0" applyFont="1" applyFill="1" applyBorder="1" applyAlignment="1">
      <alignment horizontal="right" vertical="center" indent="1"/>
    </xf>
    <xf numFmtId="0" fontId="31" fillId="2" borderId="52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0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/>
    </xf>
    <xf numFmtId="0" fontId="41" fillId="6" borderId="11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31" fillId="6" borderId="38" xfId="0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/>
    </xf>
    <xf numFmtId="0" fontId="31" fillId="6" borderId="56" xfId="0" applyFont="1" applyFill="1" applyBorder="1" applyAlignment="1">
      <alignment horizontal="center" vertical="center"/>
    </xf>
    <xf numFmtId="0" fontId="31" fillId="6" borderId="64" xfId="0" applyFont="1" applyFill="1" applyBorder="1" applyAlignment="1">
      <alignment horizontal="center" vertical="center"/>
    </xf>
    <xf numFmtId="0" fontId="31" fillId="6" borderId="79" xfId="0" applyFont="1" applyFill="1" applyBorder="1" applyAlignment="1">
      <alignment horizontal="center" vertical="center"/>
    </xf>
    <xf numFmtId="0" fontId="31" fillId="6" borderId="80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40" fillId="6" borderId="9" xfId="0" applyFont="1" applyFill="1" applyBorder="1" applyAlignment="1">
      <alignment horizontal="center" vertical="center"/>
    </xf>
    <xf numFmtId="0" fontId="40" fillId="6" borderId="57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31" fillId="6" borderId="59" xfId="0" applyFont="1" applyFill="1" applyBorder="1" applyAlignment="1">
      <alignment horizontal="center" vertical="center"/>
    </xf>
    <xf numFmtId="0" fontId="31" fillId="6" borderId="55" xfId="0" applyFont="1" applyFill="1" applyBorder="1" applyAlignment="1">
      <alignment horizontal="center" vertical="center"/>
    </xf>
    <xf numFmtId="0" fontId="40" fillId="6" borderId="55" xfId="0" applyFont="1" applyFill="1" applyBorder="1" applyAlignment="1">
      <alignment horizontal="center" vertical="center"/>
    </xf>
    <xf numFmtId="0" fontId="31" fillId="6" borderId="54" xfId="0" applyFont="1" applyFill="1" applyBorder="1" applyAlignment="1">
      <alignment horizontal="center" vertical="center"/>
    </xf>
    <xf numFmtId="0" fontId="39" fillId="6" borderId="20" xfId="0" applyFont="1" applyFill="1" applyBorder="1" applyAlignment="1">
      <alignment horizontal="left" vertical="center" indent="2"/>
    </xf>
    <xf numFmtId="0" fontId="39" fillId="6" borderId="11" xfId="0" applyFont="1" applyFill="1" applyBorder="1" applyAlignment="1">
      <alignment horizontal="left" vertical="center" indent="2"/>
    </xf>
    <xf numFmtId="0" fontId="39" fillId="6" borderId="12" xfId="0" applyFont="1" applyFill="1" applyBorder="1" applyAlignment="1">
      <alignment horizontal="left" vertical="center" indent="2"/>
    </xf>
    <xf numFmtId="0" fontId="39" fillId="6" borderId="9" xfId="0" applyFont="1" applyFill="1" applyBorder="1" applyAlignment="1">
      <alignment horizontal="left" vertical="center" indent="2"/>
    </xf>
    <xf numFmtId="0" fontId="31" fillId="6" borderId="22" xfId="0" applyFont="1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49" fontId="31" fillId="2" borderId="0" xfId="0" applyNumberFormat="1" applyFont="1" applyFill="1" applyBorder="1" applyAlignment="1">
      <alignment vertical="center" wrapText="1"/>
    </xf>
    <xf numFmtId="0" fontId="41" fillId="2" borderId="12" xfId="0" applyFont="1" applyFill="1" applyBorder="1" applyAlignment="1">
      <alignment vertical="center" wrapText="1"/>
    </xf>
    <xf numFmtId="0" fontId="41" fillId="2" borderId="29" xfId="0" applyFont="1" applyFill="1" applyBorder="1" applyAlignment="1">
      <alignment vertical="center"/>
    </xf>
    <xf numFmtId="0" fontId="30" fillId="2" borderId="25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/>
    </xf>
    <xf numFmtId="0" fontId="41" fillId="6" borderId="35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31" fillId="6" borderId="36" xfId="0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6" borderId="82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31" fillId="0" borderId="51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1" fillId="0" borderId="50" xfId="0" applyFont="1" applyFill="1" applyBorder="1" applyAlignment="1">
      <alignment vertical="center" wrapText="1"/>
    </xf>
    <xf numFmtId="0" fontId="53" fillId="0" borderId="11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6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66" fillId="2" borderId="0" xfId="0" applyFont="1" applyFill="1" applyBorder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1" fontId="53" fillId="0" borderId="12" xfId="0" applyNumberFormat="1" applyFont="1" applyFill="1" applyBorder="1" applyAlignment="1">
      <alignment horizontal="center" vertical="center"/>
    </xf>
    <xf numFmtId="1" fontId="52" fillId="2" borderId="20" xfId="0" applyNumberFormat="1" applyFont="1" applyFill="1" applyBorder="1" applyAlignment="1">
      <alignment horizontal="center" vertical="center"/>
    </xf>
    <xf numFmtId="1" fontId="52" fillId="0" borderId="11" xfId="0" applyNumberFormat="1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1" fontId="52" fillId="0" borderId="12" xfId="0" applyNumberFormat="1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horizontal="center" vertical="center"/>
    </xf>
    <xf numFmtId="0" fontId="36" fillId="2" borderId="0" xfId="0" applyFont="1" applyFill="1" applyBorder="1" applyAlignment="1"/>
    <xf numFmtId="0" fontId="41" fillId="0" borderId="27" xfId="0" applyFont="1" applyFill="1" applyBorder="1" applyAlignment="1">
      <alignment vertical="center" wrapText="1"/>
    </xf>
    <xf numFmtId="0" fontId="41" fillId="2" borderId="25" xfId="0" applyFont="1" applyFill="1" applyBorder="1" applyAlignment="1">
      <alignment vertical="center" wrapText="1"/>
    </xf>
    <xf numFmtId="0" fontId="41" fillId="0" borderId="58" xfId="0" applyFont="1" applyFill="1" applyBorder="1" applyAlignment="1">
      <alignment vertical="center" wrapText="1"/>
    </xf>
    <xf numFmtId="0" fontId="41" fillId="2" borderId="58" xfId="0" applyFont="1" applyFill="1" applyBorder="1" applyAlignment="1">
      <alignment vertical="center" wrapText="1"/>
    </xf>
    <xf numFmtId="0" fontId="41" fillId="2" borderId="21" xfId="0" applyFont="1" applyFill="1" applyBorder="1" applyAlignment="1">
      <alignment vertical="center" wrapText="1"/>
    </xf>
    <xf numFmtId="0" fontId="41" fillId="2" borderId="60" xfId="0" applyFont="1" applyFill="1" applyBorder="1" applyAlignment="1">
      <alignment vertical="center" wrapText="1"/>
    </xf>
    <xf numFmtId="0" fontId="41" fillId="2" borderId="58" xfId="0" applyFont="1" applyFill="1" applyBorder="1" applyAlignment="1">
      <alignment vertical="center"/>
    </xf>
    <xf numFmtId="0" fontId="41" fillId="2" borderId="65" xfId="0" applyFont="1" applyFill="1" applyBorder="1" applyAlignment="1">
      <alignment vertical="center"/>
    </xf>
    <xf numFmtId="0" fontId="41" fillId="2" borderId="65" xfId="0" applyFont="1" applyFill="1" applyBorder="1" applyAlignment="1">
      <alignment vertical="center" wrapText="1"/>
    </xf>
    <xf numFmtId="0" fontId="41" fillId="0" borderId="51" xfId="0" applyFont="1" applyFill="1" applyBorder="1" applyAlignment="1">
      <alignment vertical="center" wrapText="1"/>
    </xf>
    <xf numFmtId="0" fontId="41" fillId="2" borderId="69" xfId="0" applyFont="1" applyFill="1" applyBorder="1" applyAlignment="1">
      <alignment vertical="center" wrapText="1"/>
    </xf>
    <xf numFmtId="0" fontId="41" fillId="2" borderId="48" xfId="0" applyFont="1" applyFill="1" applyBorder="1" applyAlignment="1">
      <alignment vertical="center" wrapText="1"/>
    </xf>
    <xf numFmtId="0" fontId="41" fillId="2" borderId="51" xfId="0" applyFont="1" applyFill="1" applyBorder="1" applyAlignment="1">
      <alignment horizontal="left" vertical="center" wrapText="1"/>
    </xf>
    <xf numFmtId="0" fontId="41" fillId="0" borderId="29" xfId="0" applyFont="1" applyFill="1" applyBorder="1" applyAlignment="1">
      <alignment vertical="center" wrapText="1"/>
    </xf>
    <xf numFmtId="0" fontId="41" fillId="2" borderId="3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2" fillId="0" borderId="41" xfId="0" applyFont="1" applyBorder="1"/>
    <xf numFmtId="1" fontId="52" fillId="2" borderId="7" xfId="0" applyNumberFormat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67" fillId="0" borderId="0" xfId="0" applyFont="1" applyBorder="1"/>
    <xf numFmtId="0" fontId="31" fillId="7" borderId="27" xfId="0" applyFont="1" applyFill="1" applyBorder="1" applyAlignment="1">
      <alignment horizontal="center" vertical="center"/>
    </xf>
    <xf numFmtId="0" fontId="31" fillId="0" borderId="43" xfId="0" applyFont="1" applyBorder="1" applyAlignment="1">
      <alignment vertical="center" wrapText="1" shrinkToFit="1"/>
    </xf>
    <xf numFmtId="0" fontId="31" fillId="0" borderId="2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/>
    </xf>
    <xf numFmtId="0" fontId="31" fillId="0" borderId="44" xfId="0" applyFont="1" applyBorder="1" applyAlignment="1">
      <alignment vertical="center" wrapText="1" shrinkToFit="1"/>
    </xf>
    <xf numFmtId="0" fontId="31" fillId="0" borderId="3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1" fillId="8" borderId="24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0" fontId="31" fillId="8" borderId="30" xfId="0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0" fillId="5" borderId="5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1" fillId="2" borderId="0" xfId="0" applyFont="1" applyFill="1" applyBorder="1" applyAlignment="1"/>
    <xf numFmtId="1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 indent="1"/>
    </xf>
    <xf numFmtId="0" fontId="3" fillId="2" borderId="68" xfId="0" applyFont="1" applyFill="1" applyBorder="1" applyAlignment="1">
      <alignment vertical="center"/>
    </xf>
    <xf numFmtId="0" fontId="3" fillId="2" borderId="71" xfId="0" applyFont="1" applyFill="1" applyBorder="1" applyAlignment="1">
      <alignment horizontal="left" vertical="center" wrapText="1" indent="1"/>
    </xf>
    <xf numFmtId="1" fontId="4" fillId="2" borderId="49" xfId="0" applyNumberFormat="1" applyFont="1" applyFill="1" applyBorder="1" applyAlignment="1">
      <alignment horizontal="center" vertical="center"/>
    </xf>
    <xf numFmtId="1" fontId="4" fillId="2" borderId="71" xfId="0" applyNumberFormat="1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center" vertical="center" wrapText="1"/>
    </xf>
    <xf numFmtId="1" fontId="4" fillId="2" borderId="70" xfId="0" applyNumberFormat="1" applyFont="1" applyFill="1" applyBorder="1" applyAlignment="1">
      <alignment horizontal="center" vertical="center"/>
    </xf>
    <xf numFmtId="49" fontId="52" fillId="0" borderId="11" xfId="0" applyNumberFormat="1" applyFont="1" applyFill="1" applyBorder="1" applyAlignment="1">
      <alignment horizontal="center" vertical="center"/>
    </xf>
    <xf numFmtId="0" fontId="41" fillId="5" borderId="12" xfId="0" applyFont="1" applyFill="1" applyBorder="1" applyAlignment="1">
      <alignment vertical="center" wrapText="1"/>
    </xf>
    <xf numFmtId="0" fontId="41" fillId="5" borderId="5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3" fillId="3" borderId="83" xfId="0" applyFont="1" applyFill="1" applyBorder="1" applyAlignment="1">
      <alignment horizontal="center" vertical="center" textRotation="90" wrapText="1"/>
    </xf>
    <xf numFmtId="0" fontId="23" fillId="3" borderId="94" xfId="0" applyFont="1" applyFill="1" applyBorder="1" applyAlignment="1">
      <alignment horizontal="center" vertical="center" textRotation="90" wrapText="1"/>
    </xf>
    <xf numFmtId="0" fontId="8" fillId="3" borderId="89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0" fontId="8" fillId="3" borderId="85" xfId="0" applyFont="1" applyFill="1" applyBorder="1" applyAlignment="1">
      <alignment horizontal="center" vertical="center"/>
    </xf>
    <xf numFmtId="0" fontId="8" fillId="3" borderId="9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86" xfId="0" applyFont="1" applyFill="1" applyBorder="1" applyAlignment="1">
      <alignment horizontal="center" vertical="center"/>
    </xf>
    <xf numFmtId="0" fontId="8" fillId="3" borderId="84" xfId="0" applyFont="1" applyFill="1" applyBorder="1" applyAlignment="1">
      <alignment horizontal="center" vertical="center"/>
    </xf>
    <xf numFmtId="0" fontId="8" fillId="3" borderId="8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6" fillId="0" borderId="11" xfId="0" applyFont="1" applyFill="1" applyBorder="1" applyAlignment="1">
      <alignment horizontal="center" textRotation="90" wrapText="1"/>
    </xf>
    <xf numFmtId="0" fontId="9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left" vertical="center" wrapText="1"/>
    </xf>
    <xf numFmtId="0" fontId="27" fillId="0" borderId="72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78" xfId="0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center" wrapText="1"/>
    </xf>
    <xf numFmtId="0" fontId="8" fillId="3" borderId="66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textRotation="90" wrapText="1"/>
    </xf>
    <xf numFmtId="0" fontId="8" fillId="0" borderId="11" xfId="0" applyFont="1" applyFill="1" applyBorder="1" applyAlignment="1">
      <alignment horizontal="center" textRotation="90" wrapText="1"/>
    </xf>
    <xf numFmtId="0" fontId="7" fillId="0" borderId="11" xfId="0" applyFont="1" applyFill="1" applyBorder="1" applyAlignment="1">
      <alignment horizontal="center" textRotation="90"/>
    </xf>
    <xf numFmtId="0" fontId="27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center" textRotation="90" wrapText="1"/>
    </xf>
    <xf numFmtId="0" fontId="6" fillId="2" borderId="0" xfId="0" applyFont="1" applyFill="1" applyAlignment="1">
      <alignment horizontal="center" vertical="center"/>
    </xf>
    <xf numFmtId="0" fontId="29" fillId="2" borderId="18" xfId="0" applyFont="1" applyFill="1" applyBorder="1" applyAlignment="1">
      <alignment horizontal="center" textRotation="90" wrapText="1"/>
    </xf>
    <xf numFmtId="0" fontId="29" fillId="2" borderId="20" xfId="0" applyFont="1" applyFill="1" applyBorder="1" applyAlignment="1">
      <alignment horizontal="center" textRotation="90" wrapText="1"/>
    </xf>
    <xf numFmtId="0" fontId="29" fillId="2" borderId="22" xfId="0" applyFont="1" applyFill="1" applyBorder="1" applyAlignment="1">
      <alignment horizontal="center" textRotation="90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9" fillId="2" borderId="18" xfId="0" applyNumberFormat="1" applyFont="1" applyFill="1" applyBorder="1" applyAlignment="1">
      <alignment horizontal="center" textRotation="90" wrapText="1"/>
    </xf>
    <xf numFmtId="0" fontId="29" fillId="2" borderId="20" xfId="0" applyNumberFormat="1" applyFont="1" applyFill="1" applyBorder="1" applyAlignment="1">
      <alignment horizontal="center" textRotation="90" wrapText="1"/>
    </xf>
    <xf numFmtId="0" fontId="29" fillId="2" borderId="22" xfId="0" applyNumberFormat="1" applyFont="1" applyFill="1" applyBorder="1" applyAlignment="1">
      <alignment horizontal="center" textRotation="90" wrapText="1"/>
    </xf>
    <xf numFmtId="0" fontId="29" fillId="2" borderId="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textRotation="90" wrapText="1"/>
    </xf>
    <xf numFmtId="0" fontId="29" fillId="2" borderId="17" xfId="0" applyFont="1" applyFill="1" applyBorder="1" applyAlignment="1">
      <alignment horizontal="center" textRotation="90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1" fillId="2" borderId="66" xfId="0" applyFont="1" applyFill="1" applyBorder="1" applyAlignment="1">
      <alignment horizontal="right" vertical="center" wrapText="1" indent="1"/>
    </xf>
    <xf numFmtId="0" fontId="31" fillId="2" borderId="71" xfId="0" applyFont="1" applyFill="1" applyBorder="1" applyAlignment="1">
      <alignment horizontal="right" vertical="center" wrapText="1" indent="1"/>
    </xf>
    <xf numFmtId="0" fontId="17" fillId="2" borderId="47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textRotation="90" wrapText="1"/>
    </xf>
    <xf numFmtId="0" fontId="29" fillId="2" borderId="23" xfId="0" applyFont="1" applyFill="1" applyBorder="1" applyAlignment="1">
      <alignment horizontal="center" textRotation="90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right" vertical="center" indent="1"/>
    </xf>
    <xf numFmtId="0" fontId="31" fillId="2" borderId="33" xfId="0" applyFont="1" applyFill="1" applyBorder="1" applyAlignment="1">
      <alignment horizontal="right" vertical="center" indent="1"/>
    </xf>
    <xf numFmtId="0" fontId="31" fillId="2" borderId="35" xfId="0" applyFont="1" applyFill="1" applyBorder="1" applyAlignment="1">
      <alignment horizontal="right" vertical="center" indent="1"/>
    </xf>
    <xf numFmtId="0" fontId="31" fillId="2" borderId="36" xfId="0" applyFont="1" applyFill="1" applyBorder="1" applyAlignment="1">
      <alignment horizontal="right" vertical="center" indent="1"/>
    </xf>
    <xf numFmtId="0" fontId="38" fillId="2" borderId="41" xfId="0" applyFont="1" applyFill="1" applyBorder="1" applyAlignment="1">
      <alignment horizontal="left" vertical="center" indent="2"/>
    </xf>
    <xf numFmtId="0" fontId="31" fillId="2" borderId="42" xfId="0" applyFont="1" applyFill="1" applyBorder="1" applyAlignment="1">
      <alignment horizontal="right" vertical="center" indent="1"/>
    </xf>
    <xf numFmtId="0" fontId="17" fillId="2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67" fillId="0" borderId="0" xfId="0" applyFont="1" applyBorder="1"/>
    <xf numFmtId="0" fontId="36" fillId="0" borderId="0" xfId="0" applyFont="1" applyFill="1" applyBorder="1" applyAlignment="1">
      <alignment horizontal="left" vertical="center"/>
    </xf>
    <xf numFmtId="0" fontId="31" fillId="2" borderId="22" xfId="0" applyFont="1" applyFill="1" applyBorder="1" applyAlignment="1">
      <alignment horizontal="right" vertical="center" indent="1"/>
    </xf>
    <xf numFmtId="0" fontId="31" fillId="2" borderId="17" xfId="0" applyFont="1" applyFill="1" applyBorder="1" applyAlignment="1">
      <alignment horizontal="right" vertical="center" indent="1"/>
    </xf>
    <xf numFmtId="0" fontId="31" fillId="2" borderId="30" xfId="0" applyFont="1" applyFill="1" applyBorder="1" applyAlignment="1">
      <alignment horizontal="right" vertical="center" indent="1"/>
    </xf>
    <xf numFmtId="0" fontId="3" fillId="2" borderId="32" xfId="0" applyFont="1" applyFill="1" applyBorder="1" applyAlignment="1">
      <alignment horizontal="right" vertical="center" indent="1"/>
    </xf>
    <xf numFmtId="0" fontId="3" fillId="2" borderId="42" xfId="0" applyFont="1" applyFill="1" applyBorder="1" applyAlignment="1">
      <alignment horizontal="right" vertical="center" indent="1"/>
    </xf>
    <xf numFmtId="0" fontId="31" fillId="2" borderId="38" xfId="0" applyFont="1" applyFill="1" applyBorder="1" applyAlignment="1">
      <alignment horizontal="right" vertical="center" indent="1"/>
    </xf>
    <xf numFmtId="0" fontId="31" fillId="2" borderId="39" xfId="0" applyFont="1" applyFill="1" applyBorder="1" applyAlignment="1">
      <alignment horizontal="right" vertical="center" indent="1"/>
    </xf>
    <xf numFmtId="0" fontId="31" fillId="2" borderId="40" xfId="0" applyFont="1" applyFill="1" applyBorder="1" applyAlignment="1">
      <alignment horizontal="right" vertical="center" indent="1"/>
    </xf>
    <xf numFmtId="0" fontId="31" fillId="2" borderId="20" xfId="0" applyFont="1" applyFill="1" applyBorder="1" applyAlignment="1">
      <alignment horizontal="right" vertical="center" indent="1"/>
    </xf>
    <xf numFmtId="0" fontId="31" fillId="2" borderId="11" xfId="0" applyFont="1" applyFill="1" applyBorder="1" applyAlignment="1">
      <alignment horizontal="right" vertical="center" indent="1"/>
    </xf>
    <xf numFmtId="0" fontId="31" fillId="2" borderId="28" xfId="0" applyFont="1" applyFill="1" applyBorder="1" applyAlignment="1">
      <alignment horizontal="right" vertical="center" indent="1"/>
    </xf>
    <xf numFmtId="0" fontId="31" fillId="2" borderId="0" xfId="0" applyFont="1" applyFill="1" applyBorder="1" applyAlignment="1">
      <alignment horizontal="left" vertical="center" wrapText="1"/>
    </xf>
    <xf numFmtId="0" fontId="29" fillId="2" borderId="63" xfId="0" applyFont="1" applyFill="1" applyBorder="1" applyAlignment="1">
      <alignment horizontal="center" textRotation="90" wrapText="1"/>
    </xf>
    <xf numFmtId="0" fontId="29" fillId="2" borderId="64" xfId="0" applyFont="1" applyFill="1" applyBorder="1" applyAlignment="1">
      <alignment horizontal="center" textRotation="90" wrapText="1"/>
    </xf>
    <xf numFmtId="0" fontId="29" fillId="2" borderId="35" xfId="0" applyFont="1" applyFill="1" applyBorder="1" applyAlignment="1">
      <alignment horizontal="center" textRotation="90" wrapText="1"/>
    </xf>
    <xf numFmtId="0" fontId="31" fillId="2" borderId="57" xfId="0" applyFont="1" applyFill="1" applyBorder="1" applyAlignment="1">
      <alignment horizontal="right" vertical="center" indent="1"/>
    </xf>
    <xf numFmtId="0" fontId="31" fillId="2" borderId="52" xfId="0" applyFont="1" applyFill="1" applyBorder="1" applyAlignment="1">
      <alignment horizontal="right" vertical="center" indent="1"/>
    </xf>
    <xf numFmtId="0" fontId="31" fillId="2" borderId="41" xfId="0" applyFont="1" applyFill="1" applyBorder="1" applyAlignment="1">
      <alignment horizontal="right" vertical="center" indent="1"/>
    </xf>
    <xf numFmtId="0" fontId="38" fillId="2" borderId="0" xfId="0" applyFont="1" applyFill="1" applyBorder="1" applyAlignment="1">
      <alignment horizontal="left" vertical="center" indent="2"/>
    </xf>
    <xf numFmtId="0" fontId="31" fillId="2" borderId="70" xfId="0" applyFont="1" applyFill="1" applyBorder="1" applyAlignment="1">
      <alignment horizontal="right" vertical="center" wrapText="1" indent="1"/>
    </xf>
    <xf numFmtId="0" fontId="31" fillId="2" borderId="52" xfId="0" applyFont="1" applyFill="1" applyBorder="1" applyAlignment="1">
      <alignment horizontal="right" vertical="center" wrapText="1" indent="1"/>
    </xf>
    <xf numFmtId="0" fontId="3" fillId="2" borderId="52" xfId="0" applyFont="1" applyFill="1" applyBorder="1" applyAlignment="1">
      <alignment horizontal="right" vertical="center" indent="1"/>
    </xf>
    <xf numFmtId="0" fontId="36" fillId="0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/>
    </xf>
    <xf numFmtId="0" fontId="31" fillId="2" borderId="9" xfId="0" applyFont="1" applyFill="1" applyBorder="1" applyAlignment="1">
      <alignment horizontal="right" vertical="center" indent="1"/>
    </xf>
    <xf numFmtId="0" fontId="31" fillId="2" borderId="24" xfId="0" applyFont="1" applyFill="1" applyBorder="1" applyAlignment="1">
      <alignment horizontal="right" vertical="center" indent="1"/>
    </xf>
    <xf numFmtId="0" fontId="37" fillId="0" borderId="0" xfId="0" applyFont="1" applyBorder="1" applyAlignment="1">
      <alignment vertical="top"/>
    </xf>
    <xf numFmtId="0" fontId="17" fillId="2" borderId="41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center" vertical="center"/>
    </xf>
    <xf numFmtId="0" fontId="30" fillId="9" borderId="11" xfId="0" applyFont="1" applyFill="1" applyBorder="1" applyAlignment="1">
      <alignment horizontal="center" vertical="center"/>
    </xf>
    <xf numFmtId="0" fontId="30" fillId="9" borderId="6" xfId="0" applyFont="1" applyFill="1" applyBorder="1" applyAlignment="1">
      <alignment horizontal="center" vertical="center"/>
    </xf>
    <xf numFmtId="0" fontId="30" fillId="9" borderId="39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204107</xdr:colOff>
      <xdr:row>2</xdr:row>
      <xdr:rowOff>136072</xdr:rowOff>
    </xdr:from>
    <xdr:ext cx="5056188" cy="1419225"/>
    <xdr:sp macro="" textlink="">
      <xdr:nvSpPr>
        <xdr:cNvPr id="8" name="Shape 6"/>
        <xdr:cNvSpPr/>
      </xdr:nvSpPr>
      <xdr:spPr>
        <a:xfrm>
          <a:off x="6315982" y="589643"/>
          <a:ext cx="5056188" cy="1419225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ЗАТВЕРДЖЕНО</a:t>
          </a:r>
          <a:endParaRPr sz="1100"/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Наказ ректора ХНЕУ ім. С. Кузнеця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</a:t>
          </a:r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від «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03</a:t>
          </a:r>
          <a:r>
            <a:rPr lang="en-US" sz="140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» </a:t>
          </a:r>
          <a:r>
            <a:rPr lang="uk-UA" sz="140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червня</a:t>
          </a:r>
          <a:r>
            <a:rPr lang="en-US" sz="1400" b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202</a:t>
          </a:r>
          <a:r>
            <a:rPr lang="uk-UA" sz="1400" b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5</a:t>
          </a:r>
          <a:r>
            <a:rPr lang="en-US" sz="1400" b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</a:t>
          </a:r>
          <a:r>
            <a:rPr lang="en-US" sz="140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року № </a:t>
          </a:r>
          <a:r>
            <a:rPr lang="uk-UA" sz="140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145</a:t>
          </a:r>
          <a:endParaRPr sz="1400">
            <a:solidFill>
              <a:srgbClr val="000000"/>
            </a:solidFill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endParaRPr sz="120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Ректор __________________ В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олодимир</a:t>
          </a: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П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ОНОМАРЕНКО</a:t>
          </a:r>
          <a:endParaRPr sz="1100"/>
        </a:p>
      </xdr:txBody>
    </xdr:sp>
    <xdr:clientData fLocksWithSheet="0"/>
  </xdr:oneCellAnchor>
  <xdr:oneCellAnchor>
    <xdr:from>
      <xdr:col>0</xdr:col>
      <xdr:colOff>90714</xdr:colOff>
      <xdr:row>3</xdr:row>
      <xdr:rowOff>45357</xdr:rowOff>
    </xdr:from>
    <xdr:ext cx="3829050" cy="1419225"/>
    <xdr:sp macro="" textlink="">
      <xdr:nvSpPr>
        <xdr:cNvPr id="9" name="Shape 5"/>
        <xdr:cNvSpPr/>
      </xdr:nvSpPr>
      <xdr:spPr>
        <a:xfrm>
          <a:off x="90714" y="646339"/>
          <a:ext cx="3829050" cy="1419225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УХВАЛЕНО</a:t>
          </a:r>
          <a:endParaRPr sz="1100"/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рішенням Вченої Ради ХНЕУ ім. С. Кузнеця</a:t>
          </a:r>
          <a:endParaRPr sz="1100"/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від «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03</a:t>
          </a: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» 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червня</a:t>
          </a:r>
          <a:r>
            <a:rPr lang="en-US" sz="1400" b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202</a:t>
          </a:r>
          <a:r>
            <a:rPr lang="uk-UA" sz="1400" b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5</a:t>
          </a:r>
          <a:r>
            <a:rPr lang="en-US" sz="1400" b="0">
              <a:solidFill>
                <a:srgbClr val="000000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</a:t>
          </a:r>
          <a:r>
            <a:rPr lang="en-US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року протокол № </a:t>
          </a:r>
          <a:r>
            <a:rPr lang="uk-UA" sz="1400">
              <a:solidFill>
                <a:schemeClr val="dk1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7</a:t>
          </a:r>
          <a:endParaRPr sz="140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  <a:p>
          <a:pPr marL="0" lvl="0" indent="0" algn="l" rtl="0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endParaRPr sz="50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neu.edu.ua/Vilnyy_maynor_Accoun_and_informa_sup_bus_proces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2"/>
  <sheetViews>
    <sheetView showZeros="0" view="pageBreakPreview" topLeftCell="A15" zoomScaleSheetLayoutView="100" workbookViewId="0">
      <selection activeCell="AA36" sqref="AA36"/>
    </sheetView>
  </sheetViews>
  <sheetFormatPr defaultColWidth="9.140625" defaultRowHeight="15.75" x14ac:dyDescent="0.25"/>
  <cols>
    <col min="1" max="1" width="4.42578125" style="1" customWidth="1"/>
    <col min="2" max="53" width="3.28515625" style="1" customWidth="1"/>
    <col min="54" max="54" width="1.28515625" style="1" customWidth="1"/>
    <col min="55" max="16384" width="9.140625" style="1"/>
  </cols>
  <sheetData>
    <row r="1" spans="1:56" ht="18" customHeight="1" x14ac:dyDescent="0.3">
      <c r="A1" s="605" t="s">
        <v>0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  <c r="AG1" s="605"/>
      <c r="AH1" s="605"/>
      <c r="AI1" s="605"/>
      <c r="AJ1" s="605"/>
      <c r="AK1" s="605"/>
      <c r="AL1" s="605"/>
      <c r="AM1" s="605"/>
      <c r="AN1" s="605"/>
      <c r="AO1" s="605"/>
      <c r="AP1" s="605"/>
      <c r="AQ1" s="605"/>
      <c r="AR1" s="605"/>
      <c r="AS1" s="605"/>
      <c r="AT1" s="605"/>
      <c r="AU1" s="605"/>
      <c r="AV1" s="605"/>
      <c r="AW1" s="605"/>
      <c r="AX1" s="605"/>
      <c r="AY1" s="605"/>
      <c r="AZ1" s="605"/>
      <c r="BA1" s="605"/>
      <c r="BC1" s="1" t="s">
        <v>3</v>
      </c>
    </row>
    <row r="2" spans="1:56" ht="18" customHeight="1" x14ac:dyDescent="0.3">
      <c r="A2" s="593" t="s">
        <v>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3"/>
      <c r="Z2" s="593"/>
      <c r="AA2" s="593"/>
      <c r="AB2" s="593"/>
      <c r="AC2" s="593"/>
      <c r="AD2" s="593"/>
      <c r="AE2" s="593"/>
      <c r="AF2" s="593"/>
      <c r="AG2" s="593"/>
      <c r="AH2" s="593"/>
      <c r="AI2" s="593"/>
      <c r="AJ2" s="593"/>
      <c r="AK2" s="593"/>
      <c r="AL2" s="593"/>
      <c r="AM2" s="593"/>
      <c r="AN2" s="593"/>
      <c r="AO2" s="593"/>
      <c r="AP2" s="593"/>
      <c r="AQ2" s="593"/>
      <c r="AR2" s="593"/>
      <c r="AS2" s="593"/>
      <c r="AT2" s="593"/>
      <c r="AU2" s="593"/>
      <c r="AV2" s="593"/>
      <c r="AW2" s="593"/>
      <c r="AX2" s="593"/>
      <c r="AY2" s="593"/>
      <c r="AZ2" s="593"/>
      <c r="BA2" s="593"/>
    </row>
    <row r="3" spans="1:56" ht="12" customHeight="1" x14ac:dyDescent="0.3">
      <c r="A3" s="606"/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</row>
    <row r="4" spans="1:56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C4" s="449"/>
    </row>
    <row r="5" spans="1:56" s="3" customFormat="1" ht="18.75" customHeight="1" x14ac:dyDescent="0.3">
      <c r="AR5" s="1"/>
      <c r="AS5" s="1"/>
      <c r="AT5" s="1"/>
      <c r="AU5" s="1"/>
      <c r="AV5" s="1"/>
      <c r="AW5" s="1"/>
      <c r="AX5" s="1"/>
      <c r="AY5" s="1"/>
      <c r="AZ5" s="1"/>
      <c r="BB5" s="1"/>
      <c r="BC5" s="449"/>
      <c r="BD5" s="4"/>
    </row>
    <row r="6" spans="1:56" s="3" customFormat="1" ht="21" customHeight="1" x14ac:dyDescent="0.3">
      <c r="AI6" s="5"/>
      <c r="BC6" s="449"/>
    </row>
    <row r="7" spans="1:56" s="3" customFormat="1" ht="21" customHeight="1" x14ac:dyDescent="0.3">
      <c r="BC7" s="449"/>
    </row>
    <row r="8" spans="1:56" s="3" customFormat="1" ht="27.75" customHeight="1" x14ac:dyDescent="0.3">
      <c r="BC8" s="449"/>
    </row>
    <row r="9" spans="1:56" ht="18.75" customHeight="1" x14ac:dyDescent="0.25">
      <c r="A9" s="607"/>
      <c r="B9" s="607"/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7"/>
      <c r="AC9" s="607"/>
      <c r="AD9" s="607"/>
      <c r="AE9" s="607"/>
      <c r="AF9" s="607"/>
      <c r="AG9" s="607"/>
      <c r="AH9" s="607"/>
      <c r="AI9" s="607"/>
      <c r="AJ9" s="607"/>
      <c r="AK9" s="607"/>
      <c r="AL9" s="607"/>
      <c r="AM9" s="607"/>
      <c r="AN9" s="607"/>
      <c r="AO9" s="607"/>
      <c r="AP9" s="607"/>
      <c r="AQ9" s="607"/>
      <c r="AR9" s="607"/>
      <c r="AS9" s="607"/>
      <c r="AT9" s="607"/>
      <c r="AU9" s="607"/>
      <c r="AV9" s="607"/>
      <c r="AW9" s="607"/>
      <c r="AX9" s="607"/>
      <c r="AY9" s="607"/>
      <c r="AZ9" s="607"/>
      <c r="BA9" s="607"/>
      <c r="BC9" s="449"/>
    </row>
    <row r="10" spans="1:56" ht="40.5" customHeight="1" x14ac:dyDescent="0.25">
      <c r="A10" s="607" t="s">
        <v>2</v>
      </c>
      <c r="B10" s="607"/>
      <c r="C10" s="607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7"/>
      <c r="AS10" s="607"/>
      <c r="AT10" s="607"/>
      <c r="AU10" s="607"/>
      <c r="AV10" s="607"/>
      <c r="AW10" s="607"/>
      <c r="AX10" s="607"/>
      <c r="AY10" s="607"/>
      <c r="AZ10" s="607"/>
      <c r="BA10" s="607"/>
      <c r="BC10" s="449"/>
    </row>
    <row r="11" spans="1:56" ht="13.5" customHeight="1" x14ac:dyDescent="0.25">
      <c r="BC11" s="449"/>
    </row>
    <row r="12" spans="1:56" s="22" customFormat="1" ht="21.75" customHeight="1" x14ac:dyDescent="0.3">
      <c r="A12" s="100" t="str">
        <f>CONCATENATE("Підготовки ",BC1," з галузі знань : ",)</f>
        <v xml:space="preserve">Підготовки бакалаврів з галузі знань : </v>
      </c>
      <c r="D12" s="105"/>
      <c r="E12" s="105"/>
      <c r="F12" s="105"/>
      <c r="G12" s="105"/>
      <c r="H12" s="105"/>
      <c r="I12" s="105"/>
      <c r="J12" s="105"/>
      <c r="K12" s="105"/>
      <c r="L12" s="90" t="s">
        <v>626</v>
      </c>
      <c r="M12" s="578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K12" s="6" t="s">
        <v>5</v>
      </c>
      <c r="AR12" s="7" t="s">
        <v>503</v>
      </c>
      <c r="BC12" s="449"/>
    </row>
    <row r="13" spans="1:56" s="22" customFormat="1" ht="21.75" customHeight="1" x14ac:dyDescent="0.3">
      <c r="A13" s="8" t="s">
        <v>158</v>
      </c>
      <c r="D13" s="105"/>
      <c r="E13" s="105"/>
      <c r="F13" s="105"/>
      <c r="G13" s="105"/>
      <c r="H13" s="578" t="s">
        <v>627</v>
      </c>
      <c r="I13" s="579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K13" s="8" t="s">
        <v>4</v>
      </c>
      <c r="AQ13" s="7" t="s">
        <v>81</v>
      </c>
      <c r="BC13" s="449"/>
    </row>
    <row r="14" spans="1:56" s="22" customFormat="1" ht="21.75" customHeight="1" x14ac:dyDescent="0.3">
      <c r="A14" s="412" t="s">
        <v>463</v>
      </c>
      <c r="D14" s="105"/>
      <c r="E14" s="105"/>
      <c r="F14" s="105"/>
      <c r="G14" s="105"/>
      <c r="H14" s="578"/>
      <c r="I14" s="579"/>
      <c r="J14" s="105"/>
      <c r="K14" s="105"/>
      <c r="L14" s="105"/>
      <c r="M14" s="580" t="s">
        <v>581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K14" s="8" t="s">
        <v>6</v>
      </c>
      <c r="AL14" s="3"/>
      <c r="AM14" s="3"/>
      <c r="AN14" s="5"/>
      <c r="AO14" s="5" t="s">
        <v>7</v>
      </c>
      <c r="AP14" s="3"/>
      <c r="AQ14" s="3"/>
      <c r="AR14" s="7"/>
      <c r="AS14" s="7"/>
      <c r="AT14" s="7"/>
      <c r="AU14" s="7"/>
      <c r="AV14" s="3"/>
      <c r="AW14" s="7"/>
      <c r="AX14" s="7"/>
      <c r="AY14" s="7"/>
      <c r="AZ14" s="7"/>
      <c r="BC14" s="449"/>
    </row>
    <row r="15" spans="1:56" s="3" customFormat="1" ht="21.75" customHeight="1" x14ac:dyDescent="0.3">
      <c r="A15" s="8" t="s">
        <v>374</v>
      </c>
      <c r="B15" s="22"/>
      <c r="C15" s="22"/>
      <c r="D15" s="105"/>
      <c r="E15" s="105"/>
      <c r="F15" s="580" t="s">
        <v>572</v>
      </c>
      <c r="G15" s="578"/>
      <c r="H15" s="80"/>
      <c r="I15" s="579"/>
      <c r="J15" s="105"/>
      <c r="K15" s="105"/>
      <c r="L15" s="105"/>
      <c r="M15" s="105"/>
      <c r="N15" s="105"/>
      <c r="O15" s="105"/>
      <c r="P15" s="105"/>
      <c r="Q15" s="80"/>
      <c r="R15" s="80"/>
      <c r="S15" s="80"/>
      <c r="T15" s="581"/>
      <c r="U15" s="581"/>
      <c r="V15" s="581"/>
      <c r="W15" s="581"/>
      <c r="X15" s="80"/>
      <c r="Y15" s="580"/>
      <c r="Z15" s="580"/>
      <c r="AA15" s="580"/>
      <c r="AB15" s="7"/>
      <c r="AC15" s="7"/>
      <c r="AD15" s="7"/>
      <c r="AE15" s="7"/>
      <c r="AJ15" s="7"/>
      <c r="BA15" s="7"/>
      <c r="BB15" s="7"/>
      <c r="BC15" s="449"/>
    </row>
    <row r="16" spans="1:56" s="3" customFormat="1" ht="22.5" hidden="1" customHeight="1" x14ac:dyDescent="0.3">
      <c r="A16" s="3" t="s">
        <v>392</v>
      </c>
      <c r="B16" s="6"/>
      <c r="D16" s="6"/>
      <c r="E16" s="7"/>
      <c r="H16" s="6"/>
      <c r="J16" s="6"/>
      <c r="K16" s="6"/>
      <c r="L16" s="6"/>
      <c r="M16" s="6"/>
      <c r="N16" s="6"/>
      <c r="O16" s="6"/>
      <c r="R16" s="7"/>
      <c r="T16" s="6"/>
      <c r="U16" s="6"/>
      <c r="V16" s="6"/>
      <c r="W16" s="6"/>
      <c r="Y16" s="7"/>
      <c r="Z16" s="7"/>
      <c r="AA16" s="7"/>
      <c r="AB16" s="7"/>
      <c r="AC16" s="7"/>
      <c r="AD16" s="7"/>
      <c r="AE16" s="7"/>
      <c r="AJ16" s="7"/>
      <c r="AN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449"/>
    </row>
    <row r="17" spans="1:55" s="3" customFormat="1" ht="16.5" customHeight="1" x14ac:dyDescent="0.3">
      <c r="A17" s="8"/>
      <c r="B17" s="6"/>
      <c r="D17" s="6"/>
      <c r="E17" s="7"/>
      <c r="F17" s="7"/>
      <c r="H17" s="6"/>
      <c r="J17" s="6"/>
      <c r="K17" s="6"/>
      <c r="L17" s="6"/>
      <c r="M17" s="6"/>
      <c r="N17" s="6"/>
      <c r="O17" s="6"/>
      <c r="R17" s="7"/>
      <c r="T17" s="6"/>
      <c r="U17" s="6"/>
      <c r="V17" s="6"/>
      <c r="W17" s="6"/>
      <c r="Y17" s="7"/>
      <c r="Z17" s="7"/>
      <c r="AA17" s="7"/>
      <c r="AB17" s="7"/>
      <c r="AC17" s="7"/>
      <c r="AD17" s="7"/>
      <c r="AE17" s="7"/>
      <c r="AJ17" s="7"/>
      <c r="AN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5" ht="22.5" customHeight="1" x14ac:dyDescent="0.3">
      <c r="A18" s="593" t="s">
        <v>628</v>
      </c>
      <c r="B18" s="593"/>
      <c r="C18" s="593"/>
      <c r="D18" s="593"/>
      <c r="E18" s="593"/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93"/>
      <c r="Z18" s="593"/>
      <c r="AA18" s="593"/>
      <c r="AB18" s="593"/>
      <c r="AC18" s="593"/>
      <c r="AD18" s="593"/>
      <c r="AE18" s="593"/>
      <c r="AF18" s="593"/>
      <c r="AG18" s="593"/>
      <c r="AH18" s="593"/>
      <c r="AI18" s="593"/>
      <c r="AJ18" s="593"/>
      <c r="AK18" s="593"/>
      <c r="AL18" s="593"/>
      <c r="AM18" s="593"/>
      <c r="AN18" s="593"/>
      <c r="AO18" s="593"/>
      <c r="AP18" s="593"/>
      <c r="AQ18" s="593"/>
      <c r="AR18" s="593"/>
      <c r="AS18" s="593"/>
      <c r="AT18" s="593"/>
      <c r="AU18" s="593"/>
      <c r="AV18" s="593"/>
      <c r="AW18" s="593"/>
      <c r="AX18" s="593"/>
      <c r="AY18" s="593"/>
      <c r="AZ18" s="593"/>
      <c r="BA18" s="593"/>
    </row>
    <row r="19" spans="1:55" ht="5.25" customHeight="1" thickBot="1" x14ac:dyDescent="0.3">
      <c r="A19" s="549"/>
      <c r="B19" s="549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49"/>
      <c r="Y19" s="549"/>
      <c r="Z19" s="549"/>
      <c r="AA19" s="549"/>
      <c r="AB19" s="549"/>
      <c r="AC19" s="549"/>
      <c r="AD19" s="549"/>
      <c r="AE19" s="549"/>
      <c r="AF19" s="549"/>
      <c r="AG19" s="549"/>
      <c r="AH19" s="549"/>
      <c r="AI19" s="549"/>
      <c r="AJ19" s="549"/>
      <c r="AK19" s="549"/>
      <c r="AL19" s="549"/>
      <c r="AM19" s="549"/>
      <c r="AN19" s="549"/>
      <c r="AO19" s="549"/>
      <c r="AP19" s="549"/>
      <c r="AQ19" s="549"/>
      <c r="AR19" s="549"/>
      <c r="AS19" s="549"/>
      <c r="AT19" s="549"/>
      <c r="AU19" s="549"/>
      <c r="AV19" s="549"/>
      <c r="AW19" s="549"/>
      <c r="AX19" s="549"/>
      <c r="AY19" s="549"/>
      <c r="AZ19" s="549"/>
      <c r="BA19" s="549"/>
    </row>
    <row r="20" spans="1:55" s="9" customFormat="1" ht="17.25" customHeight="1" thickBot="1" x14ac:dyDescent="0.3">
      <c r="A20" s="594" t="s">
        <v>8</v>
      </c>
      <c r="B20" s="603" t="s">
        <v>9</v>
      </c>
      <c r="C20" s="599"/>
      <c r="D20" s="599"/>
      <c r="E20" s="599"/>
      <c r="F20" s="602"/>
      <c r="G20" s="598" t="s">
        <v>10</v>
      </c>
      <c r="H20" s="599"/>
      <c r="I20" s="599"/>
      <c r="J20" s="604"/>
      <c r="K20" s="596" t="s">
        <v>11</v>
      </c>
      <c r="L20" s="596"/>
      <c r="M20" s="596"/>
      <c r="N20" s="596"/>
      <c r="O20" s="596" t="s">
        <v>12</v>
      </c>
      <c r="P20" s="596"/>
      <c r="Q20" s="596"/>
      <c r="R20" s="596"/>
      <c r="S20" s="596"/>
      <c r="T20" s="596" t="s">
        <v>13</v>
      </c>
      <c r="U20" s="596"/>
      <c r="V20" s="596"/>
      <c r="W20" s="596"/>
      <c r="X20" s="596" t="s">
        <v>14</v>
      </c>
      <c r="Y20" s="596"/>
      <c r="Z20" s="596"/>
      <c r="AA20" s="597"/>
      <c r="AB20" s="598" t="s">
        <v>15</v>
      </c>
      <c r="AC20" s="599"/>
      <c r="AD20" s="599"/>
      <c r="AE20" s="599"/>
      <c r="AF20" s="598" t="s">
        <v>16</v>
      </c>
      <c r="AG20" s="599"/>
      <c r="AH20" s="599"/>
      <c r="AI20" s="599"/>
      <c r="AJ20" s="604"/>
      <c r="AK20" s="601" t="s">
        <v>17</v>
      </c>
      <c r="AL20" s="599"/>
      <c r="AM20" s="599"/>
      <c r="AN20" s="599"/>
      <c r="AO20" s="604"/>
      <c r="AP20" s="601" t="s">
        <v>18</v>
      </c>
      <c r="AQ20" s="599"/>
      <c r="AR20" s="599"/>
      <c r="AS20" s="602"/>
      <c r="AT20" s="598" t="s">
        <v>19</v>
      </c>
      <c r="AU20" s="599"/>
      <c r="AV20" s="599"/>
      <c r="AW20" s="600"/>
      <c r="AX20" s="617" t="s">
        <v>20</v>
      </c>
      <c r="AY20" s="618"/>
      <c r="AZ20" s="618"/>
      <c r="BA20" s="619"/>
    </row>
    <row r="21" spans="1:55" s="9" customFormat="1" ht="17.25" customHeight="1" thickBot="1" x14ac:dyDescent="0.3">
      <c r="A21" s="595"/>
      <c r="B21" s="55">
        <v>1</v>
      </c>
      <c r="C21" s="56">
        <v>2</v>
      </c>
      <c r="D21" s="56">
        <v>3</v>
      </c>
      <c r="E21" s="56">
        <v>4</v>
      </c>
      <c r="F21" s="56">
        <v>5</v>
      </c>
      <c r="G21" s="56">
        <v>6</v>
      </c>
      <c r="H21" s="56">
        <v>7</v>
      </c>
      <c r="I21" s="56">
        <v>8</v>
      </c>
      <c r="J21" s="56">
        <v>9</v>
      </c>
      <c r="K21" s="56">
        <v>10</v>
      </c>
      <c r="L21" s="56">
        <v>11</v>
      </c>
      <c r="M21" s="56">
        <v>12</v>
      </c>
      <c r="N21" s="56">
        <v>13</v>
      </c>
      <c r="O21" s="56">
        <v>14</v>
      </c>
      <c r="P21" s="56">
        <v>15</v>
      </c>
      <c r="Q21" s="56">
        <v>16</v>
      </c>
      <c r="R21" s="56">
        <v>17</v>
      </c>
      <c r="S21" s="56">
        <v>18</v>
      </c>
      <c r="T21" s="56">
        <v>19</v>
      </c>
      <c r="U21" s="56">
        <v>20</v>
      </c>
      <c r="V21" s="56">
        <v>21</v>
      </c>
      <c r="W21" s="56">
        <v>22</v>
      </c>
      <c r="X21" s="56">
        <v>23</v>
      </c>
      <c r="Y21" s="56">
        <v>24</v>
      </c>
      <c r="Z21" s="56">
        <v>25</v>
      </c>
      <c r="AA21" s="424">
        <v>26</v>
      </c>
      <c r="AB21" s="55">
        <v>27</v>
      </c>
      <c r="AC21" s="56">
        <v>28</v>
      </c>
      <c r="AD21" s="56">
        <v>29</v>
      </c>
      <c r="AE21" s="56">
        <v>30</v>
      </c>
      <c r="AF21" s="56">
        <v>31</v>
      </c>
      <c r="AG21" s="56">
        <v>32</v>
      </c>
      <c r="AH21" s="56">
        <v>33</v>
      </c>
      <c r="AI21" s="56">
        <v>34</v>
      </c>
      <c r="AJ21" s="56">
        <v>35</v>
      </c>
      <c r="AK21" s="56">
        <v>36</v>
      </c>
      <c r="AL21" s="56">
        <v>37</v>
      </c>
      <c r="AM21" s="56">
        <v>38</v>
      </c>
      <c r="AN21" s="56">
        <v>39</v>
      </c>
      <c r="AO21" s="56">
        <v>40</v>
      </c>
      <c r="AP21" s="56">
        <v>41</v>
      </c>
      <c r="AQ21" s="56">
        <v>42</v>
      </c>
      <c r="AR21" s="56">
        <v>43</v>
      </c>
      <c r="AS21" s="56">
        <v>44</v>
      </c>
      <c r="AT21" s="56">
        <v>45</v>
      </c>
      <c r="AU21" s="56">
        <v>46</v>
      </c>
      <c r="AV21" s="56">
        <v>47</v>
      </c>
      <c r="AW21" s="56">
        <v>48</v>
      </c>
      <c r="AX21" s="425">
        <v>49</v>
      </c>
      <c r="AY21" s="425">
        <v>50</v>
      </c>
      <c r="AZ21" s="425">
        <v>51</v>
      </c>
      <c r="BA21" s="426">
        <v>52</v>
      </c>
    </row>
    <row r="22" spans="1:55" s="31" customFormat="1" x14ac:dyDescent="0.25">
      <c r="A22" s="10" t="s">
        <v>21</v>
      </c>
      <c r="B22" s="3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S22" s="24" t="s">
        <v>24</v>
      </c>
      <c r="T22" s="24" t="s">
        <v>24</v>
      </c>
      <c r="U22" s="24" t="s">
        <v>24</v>
      </c>
      <c r="V22" s="24" t="s">
        <v>23</v>
      </c>
      <c r="W22" s="24" t="s">
        <v>23</v>
      </c>
      <c r="X22" s="12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24"/>
      <c r="AP22" s="24" t="s">
        <v>24</v>
      </c>
      <c r="AQ22" s="24" t="s">
        <v>24</v>
      </c>
      <c r="AR22" s="24" t="s">
        <v>24</v>
      </c>
      <c r="AS22" s="32" t="s">
        <v>23</v>
      </c>
      <c r="AT22" s="32" t="s">
        <v>23</v>
      </c>
      <c r="AU22" s="32" t="s">
        <v>23</v>
      </c>
      <c r="AV22" s="32" t="s">
        <v>23</v>
      </c>
      <c r="AW22" s="32" t="s">
        <v>23</v>
      </c>
      <c r="AX22" s="32" t="s">
        <v>23</v>
      </c>
      <c r="AY22" s="32" t="s">
        <v>23</v>
      </c>
      <c r="AZ22" s="32" t="s">
        <v>23</v>
      </c>
      <c r="BA22" s="33" t="s">
        <v>23</v>
      </c>
    </row>
    <row r="23" spans="1:55" s="31" customFormat="1" x14ac:dyDescent="0.25">
      <c r="A23" s="13" t="s">
        <v>25</v>
      </c>
      <c r="B23" s="2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6" t="s">
        <v>24</v>
      </c>
      <c r="T23" s="26" t="s">
        <v>24</v>
      </c>
      <c r="U23" s="26" t="s">
        <v>24</v>
      </c>
      <c r="V23" s="26" t="s">
        <v>23</v>
      </c>
      <c r="W23" s="26" t="s">
        <v>23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4"/>
      <c r="AI23" s="14"/>
      <c r="AJ23" s="14"/>
      <c r="AK23" s="14"/>
      <c r="AL23" s="14"/>
      <c r="AM23" s="14"/>
      <c r="AN23" s="14"/>
      <c r="AO23" s="26"/>
      <c r="AP23" s="26" t="s">
        <v>24</v>
      </c>
      <c r="AQ23" s="26" t="s">
        <v>24</v>
      </c>
      <c r="AR23" s="26" t="s">
        <v>24</v>
      </c>
      <c r="AS23" s="27" t="s">
        <v>23</v>
      </c>
      <c r="AT23" s="27" t="s">
        <v>23</v>
      </c>
      <c r="AU23" s="27" t="s">
        <v>23</v>
      </c>
      <c r="AV23" s="27" t="s">
        <v>23</v>
      </c>
      <c r="AW23" s="27" t="s">
        <v>23</v>
      </c>
      <c r="AX23" s="27" t="s">
        <v>23</v>
      </c>
      <c r="AY23" s="27" t="s">
        <v>23</v>
      </c>
      <c r="AZ23" s="27" t="s">
        <v>23</v>
      </c>
      <c r="BA23" s="34" t="s">
        <v>23</v>
      </c>
    </row>
    <row r="24" spans="1:55" s="31" customFormat="1" ht="16.5" thickBot="1" x14ac:dyDescent="0.3">
      <c r="A24" s="13" t="s">
        <v>27</v>
      </c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6" t="s">
        <v>24</v>
      </c>
      <c r="T24" s="26" t="s">
        <v>24</v>
      </c>
      <c r="U24" s="26" t="s">
        <v>24</v>
      </c>
      <c r="V24" s="26" t="s">
        <v>23</v>
      </c>
      <c r="W24" s="26" t="s">
        <v>23</v>
      </c>
      <c r="X24" s="27" t="s">
        <v>28</v>
      </c>
      <c r="Y24" s="27" t="s">
        <v>28</v>
      </c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26"/>
      <c r="AP24" s="26" t="s">
        <v>24</v>
      </c>
      <c r="AQ24" s="26" t="s">
        <v>24</v>
      </c>
      <c r="AR24" s="26" t="s">
        <v>24</v>
      </c>
      <c r="AS24" s="27" t="s">
        <v>23</v>
      </c>
      <c r="AT24" s="29" t="s">
        <v>23</v>
      </c>
      <c r="AU24" s="29" t="s">
        <v>23</v>
      </c>
      <c r="AV24" s="29" t="s">
        <v>23</v>
      </c>
      <c r="AW24" s="29" t="s">
        <v>23</v>
      </c>
      <c r="AX24" s="29" t="s">
        <v>23</v>
      </c>
      <c r="AY24" s="29" t="s">
        <v>23</v>
      </c>
      <c r="AZ24" s="29" t="s">
        <v>23</v>
      </c>
      <c r="BA24" s="35" t="s">
        <v>23</v>
      </c>
    </row>
    <row r="25" spans="1:55" s="31" customFormat="1" ht="16.5" thickBot="1" x14ac:dyDescent="0.3">
      <c r="A25" s="17" t="s">
        <v>29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8" t="s">
        <v>24</v>
      </c>
      <c r="T25" s="28" t="s">
        <v>24</v>
      </c>
      <c r="U25" s="28" t="s">
        <v>24</v>
      </c>
      <c r="V25" s="28" t="s">
        <v>23</v>
      </c>
      <c r="W25" s="28" t="s">
        <v>23</v>
      </c>
      <c r="X25" s="494" t="s">
        <v>467</v>
      </c>
      <c r="Y25" s="494" t="s">
        <v>467</v>
      </c>
      <c r="Z25" s="29" t="s">
        <v>147</v>
      </c>
      <c r="AA25" s="29" t="s">
        <v>147</v>
      </c>
      <c r="AB25" s="29" t="s">
        <v>31</v>
      </c>
      <c r="AC25" s="29" t="s">
        <v>31</v>
      </c>
      <c r="AD25" s="29" t="s">
        <v>31</v>
      </c>
      <c r="AE25" s="29" t="s">
        <v>31</v>
      </c>
      <c r="AF25" s="29" t="s">
        <v>31</v>
      </c>
      <c r="AG25" s="29" t="s">
        <v>31</v>
      </c>
      <c r="AH25" s="29" t="s">
        <v>32</v>
      </c>
      <c r="AI25" s="29" t="s">
        <v>32</v>
      </c>
      <c r="AJ25" s="29" t="s">
        <v>32</v>
      </c>
      <c r="AK25" s="29" t="s">
        <v>32</v>
      </c>
      <c r="AL25" s="29" t="s">
        <v>32</v>
      </c>
      <c r="AM25" s="29" t="s">
        <v>32</v>
      </c>
      <c r="AN25" s="29" t="s">
        <v>32</v>
      </c>
      <c r="AO25" s="29" t="s">
        <v>32</v>
      </c>
      <c r="AP25" s="427" t="s">
        <v>483</v>
      </c>
      <c r="AQ25" s="427" t="s">
        <v>483</v>
      </c>
      <c r="AR25" s="427" t="s">
        <v>483</v>
      </c>
      <c r="AS25" s="450" t="s">
        <v>483</v>
      </c>
      <c r="AT25" s="23"/>
      <c r="AU25" s="23"/>
      <c r="AV25" s="23"/>
      <c r="AW25" s="23"/>
      <c r="AX25" s="23"/>
      <c r="AY25" s="23"/>
      <c r="AZ25" s="23"/>
      <c r="BA25" s="23"/>
      <c r="BC25" s="36"/>
    </row>
    <row r="26" spans="1:55" s="31" customFormat="1" ht="3" customHeight="1" x14ac:dyDescent="0.25"/>
    <row r="27" spans="1:55" s="37" customFormat="1" ht="15" x14ac:dyDescent="0.25">
      <c r="F27" s="38"/>
      <c r="G27" s="38" t="s">
        <v>33</v>
      </c>
      <c r="L27" s="39"/>
      <c r="M27" s="37" t="s">
        <v>34</v>
      </c>
      <c r="U27" s="26" t="s">
        <v>24</v>
      </c>
      <c r="V27" s="37" t="s">
        <v>35</v>
      </c>
      <c r="AC27" s="27" t="s">
        <v>23</v>
      </c>
      <c r="AD27" s="37" t="s">
        <v>36</v>
      </c>
      <c r="AH27" s="27" t="s">
        <v>32</v>
      </c>
      <c r="AI27" s="37" t="s">
        <v>511</v>
      </c>
    </row>
    <row r="28" spans="1:55" s="40" customFormat="1" ht="3" customHeight="1" x14ac:dyDescent="0.25"/>
    <row r="29" spans="1:55" s="31" customFormat="1" ht="5.25" customHeight="1" x14ac:dyDescent="0.25">
      <c r="AI29" s="20"/>
      <c r="AU29" s="20"/>
      <c r="AV29" s="41"/>
      <c r="AW29" s="41"/>
      <c r="AX29" s="41"/>
      <c r="AY29" s="41"/>
      <c r="AZ29" s="41"/>
      <c r="BA29" s="41"/>
    </row>
    <row r="30" spans="1:55" s="43" customFormat="1" ht="25.5" customHeight="1" x14ac:dyDescent="0.3">
      <c r="A30" s="622" t="s">
        <v>37</v>
      </c>
      <c r="B30" s="622"/>
      <c r="C30" s="622"/>
      <c r="D30" s="622"/>
      <c r="E30" s="622"/>
      <c r="F30" s="622"/>
      <c r="G30" s="622"/>
      <c r="H30" s="622"/>
      <c r="I30" s="622"/>
      <c r="J30" s="622"/>
      <c r="K30" s="622"/>
      <c r="L30" s="622"/>
      <c r="M30" s="622"/>
      <c r="N30" s="622"/>
      <c r="O30" s="622"/>
      <c r="P30" s="622"/>
      <c r="Q30" s="622"/>
      <c r="R30" s="622"/>
      <c r="S30" s="622"/>
      <c r="T30" s="622"/>
      <c r="U30" s="622"/>
      <c r="V30" s="622"/>
      <c r="W30" s="622"/>
      <c r="X30" s="42"/>
      <c r="Z30" s="622" t="s">
        <v>38</v>
      </c>
      <c r="AA30" s="622"/>
      <c r="AB30" s="622"/>
      <c r="AC30" s="622"/>
      <c r="AD30" s="622"/>
      <c r="AE30" s="622"/>
      <c r="AF30" s="622"/>
      <c r="AG30" s="622"/>
      <c r="AH30" s="622"/>
      <c r="AI30" s="622"/>
      <c r="AJ30" s="622"/>
      <c r="AK30" s="622"/>
      <c r="AL30" s="622"/>
      <c r="AM30" s="622"/>
      <c r="AO30" s="44"/>
      <c r="AP30" s="44" t="s">
        <v>508</v>
      </c>
      <c r="AR30" s="44"/>
      <c r="AS30" s="44"/>
      <c r="AT30" s="44"/>
      <c r="AU30" s="44"/>
      <c r="AV30" s="44"/>
      <c r="AW30" s="44"/>
      <c r="AX30" s="44"/>
      <c r="AY30" s="44"/>
      <c r="AZ30" s="44"/>
      <c r="BA30" s="44"/>
    </row>
    <row r="31" spans="1:55" s="31" customFormat="1" ht="1.5" customHeight="1" x14ac:dyDescent="0.3">
      <c r="AN31" s="43"/>
      <c r="AO31" s="44"/>
    </row>
    <row r="32" spans="1:55" s="31" customFormat="1" ht="60" customHeight="1" x14ac:dyDescent="0.3">
      <c r="A32" s="626" t="s">
        <v>8</v>
      </c>
      <c r="B32" s="626"/>
      <c r="C32" s="624" t="s">
        <v>39</v>
      </c>
      <c r="D32" s="624"/>
      <c r="E32" s="624"/>
      <c r="F32" s="624" t="s">
        <v>40</v>
      </c>
      <c r="G32" s="624"/>
      <c r="H32" s="624"/>
      <c r="I32" s="624" t="s">
        <v>41</v>
      </c>
      <c r="J32" s="624"/>
      <c r="K32" s="624"/>
      <c r="L32" s="624" t="s">
        <v>509</v>
      </c>
      <c r="M32" s="624"/>
      <c r="N32" s="624"/>
      <c r="O32" s="633" t="s">
        <v>510</v>
      </c>
      <c r="P32" s="633"/>
      <c r="Q32" s="633"/>
      <c r="R32" s="624" t="s">
        <v>42</v>
      </c>
      <c r="S32" s="624"/>
      <c r="T32" s="624"/>
      <c r="U32" s="625" t="s">
        <v>43</v>
      </c>
      <c r="V32" s="625"/>
      <c r="W32" s="625"/>
      <c r="X32" s="45"/>
      <c r="Z32" s="623" t="s">
        <v>44</v>
      </c>
      <c r="AA32" s="623"/>
      <c r="AB32" s="623"/>
      <c r="AC32" s="623"/>
      <c r="AD32" s="623"/>
      <c r="AE32" s="623"/>
      <c r="AF32" s="623"/>
      <c r="AG32" s="623"/>
      <c r="AH32" s="623"/>
      <c r="AI32" s="623"/>
      <c r="AJ32" s="608" t="s">
        <v>45</v>
      </c>
      <c r="AK32" s="608"/>
      <c r="AL32" s="608" t="s">
        <v>393</v>
      </c>
      <c r="AM32" s="608"/>
      <c r="AO32" s="44"/>
      <c r="AP32" s="609" t="s">
        <v>646</v>
      </c>
      <c r="AQ32" s="609"/>
      <c r="AR32" s="609"/>
      <c r="AS32" s="609"/>
      <c r="AT32" s="609"/>
      <c r="AU32" s="609"/>
      <c r="AV32" s="609"/>
      <c r="AW32" s="609"/>
      <c r="AX32" s="609"/>
      <c r="AY32" s="609"/>
      <c r="AZ32" s="608" t="s">
        <v>45</v>
      </c>
      <c r="BA32" s="608"/>
    </row>
    <row r="33" spans="1:53" s="31" customFormat="1" ht="16.5" customHeight="1" x14ac:dyDescent="0.3">
      <c r="A33" s="626"/>
      <c r="B33" s="626"/>
      <c r="C33" s="624"/>
      <c r="D33" s="624"/>
      <c r="E33" s="624"/>
      <c r="F33" s="624"/>
      <c r="G33" s="624"/>
      <c r="H33" s="624"/>
      <c r="I33" s="624"/>
      <c r="J33" s="624"/>
      <c r="K33" s="624"/>
      <c r="L33" s="624"/>
      <c r="M33" s="624"/>
      <c r="N33" s="624"/>
      <c r="O33" s="633"/>
      <c r="P33" s="633"/>
      <c r="Q33" s="633"/>
      <c r="R33" s="624"/>
      <c r="S33" s="624"/>
      <c r="T33" s="624"/>
      <c r="U33" s="625"/>
      <c r="V33" s="625"/>
      <c r="W33" s="625"/>
      <c r="X33" s="45"/>
      <c r="Z33" s="27" t="s">
        <v>28</v>
      </c>
      <c r="AA33" s="627" t="s">
        <v>46</v>
      </c>
      <c r="AB33" s="627"/>
      <c r="AC33" s="627"/>
      <c r="AD33" s="627"/>
      <c r="AE33" s="627"/>
      <c r="AF33" s="627"/>
      <c r="AG33" s="627"/>
      <c r="AH33" s="627"/>
      <c r="AI33" s="627"/>
      <c r="AJ33" s="610">
        <v>6</v>
      </c>
      <c r="AK33" s="610"/>
      <c r="AL33" s="610">
        <v>2</v>
      </c>
      <c r="AM33" s="610"/>
      <c r="AO33" s="44"/>
      <c r="AP33" s="620" t="s">
        <v>483</v>
      </c>
      <c r="AQ33" s="611" t="s">
        <v>73</v>
      </c>
      <c r="AR33" s="612"/>
      <c r="AS33" s="612"/>
      <c r="AT33" s="612"/>
      <c r="AU33" s="612"/>
      <c r="AV33" s="612"/>
      <c r="AW33" s="612"/>
      <c r="AX33" s="612"/>
      <c r="AY33" s="613"/>
      <c r="AZ33" s="610">
        <v>8</v>
      </c>
      <c r="BA33" s="610"/>
    </row>
    <row r="34" spans="1:53" s="31" customFormat="1" ht="16.5" customHeight="1" x14ac:dyDescent="0.3">
      <c r="A34" s="629" t="s">
        <v>21</v>
      </c>
      <c r="B34" s="629"/>
      <c r="C34" s="623">
        <f>COUNTBLANK(B22:BA22)</f>
        <v>35</v>
      </c>
      <c r="D34" s="623"/>
      <c r="E34" s="623"/>
      <c r="F34" s="623">
        <f>COUNTIF(B22:BA22,"С")</f>
        <v>6</v>
      </c>
      <c r="G34" s="623"/>
      <c r="H34" s="623"/>
      <c r="I34" s="623">
        <f>COUNTIFS(B22:BA22,#REF!)+COUNTIFS(B22:BA22,#REF!)+COUNTIFS(B22:BA22,#REF!)+COUNTIFS(B22:BA22,#REF!)+COUNTIFS(B22:BA22,$Z$33)+COUNTIFS(B22:BA22,#REF!)+COUNTIFS(B22:BA22,$Z$35)+COUNTIFS(B22:BA22,$Z$37)</f>
        <v>0</v>
      </c>
      <c r="J34" s="623"/>
      <c r="K34" s="623"/>
      <c r="L34" s="623">
        <f>COUNTIF(B22:BA22,#REF!)+COUNTIF(B22:BA22,$AP$33)</f>
        <v>0</v>
      </c>
      <c r="M34" s="623"/>
      <c r="N34" s="623"/>
      <c r="O34" s="623">
        <f>COUNTIF(B22:BA22,"Д")</f>
        <v>0</v>
      </c>
      <c r="P34" s="623"/>
      <c r="Q34" s="623"/>
      <c r="R34" s="623">
        <f>COUNTIF(B22:BA22,"К")</f>
        <v>11</v>
      </c>
      <c r="S34" s="623"/>
      <c r="T34" s="623"/>
      <c r="U34" s="628">
        <f>SUM(C34:T34)</f>
        <v>52</v>
      </c>
      <c r="V34" s="628"/>
      <c r="W34" s="628"/>
      <c r="X34" s="46"/>
      <c r="Z34" s="27" t="s">
        <v>31</v>
      </c>
      <c r="AA34" s="627" t="s">
        <v>506</v>
      </c>
      <c r="AB34" s="627"/>
      <c r="AC34" s="627"/>
      <c r="AD34" s="627"/>
      <c r="AE34" s="627"/>
      <c r="AF34" s="627"/>
      <c r="AG34" s="627"/>
      <c r="AH34" s="627"/>
      <c r="AI34" s="627"/>
      <c r="AJ34" s="610">
        <v>8</v>
      </c>
      <c r="AK34" s="610"/>
      <c r="AL34" s="610">
        <v>6</v>
      </c>
      <c r="AM34" s="610"/>
      <c r="AO34" s="44"/>
      <c r="AP34" s="621"/>
      <c r="AQ34" s="614"/>
      <c r="AR34" s="615"/>
      <c r="AS34" s="615"/>
      <c r="AT34" s="615"/>
      <c r="AU34" s="615"/>
      <c r="AV34" s="615"/>
      <c r="AW34" s="615"/>
      <c r="AX34" s="615"/>
      <c r="AY34" s="616"/>
      <c r="AZ34" s="610"/>
      <c r="BA34" s="610"/>
    </row>
    <row r="35" spans="1:53" s="31" customFormat="1" ht="16.5" customHeight="1" x14ac:dyDescent="0.3">
      <c r="A35" s="629" t="s">
        <v>25</v>
      </c>
      <c r="B35" s="629"/>
      <c r="C35" s="623">
        <f>COUNTBLANK(B23:BA23)</f>
        <v>35</v>
      </c>
      <c r="D35" s="623"/>
      <c r="E35" s="623"/>
      <c r="F35" s="623">
        <f>COUNTIF(B23:BA23,"С")</f>
        <v>6</v>
      </c>
      <c r="G35" s="623"/>
      <c r="H35" s="623"/>
      <c r="I35" s="623">
        <f>COUNTIFS(B23:BA23,#REF!)+COUNTIFS(B23:BA23,#REF!)+COUNTIFS(B23:BA23,#REF!)+COUNTIFS(B23:BA23,#REF!)+COUNTIFS(B23:BA23,$Z$33)+COUNTIFS(B23:BA23,#REF!)+COUNTIFS(B23:BA23,$Z$35)+COUNTIFS(B23:BA23,$Z$37)</f>
        <v>0</v>
      </c>
      <c r="J35" s="623"/>
      <c r="K35" s="623"/>
      <c r="L35" s="623">
        <f>COUNTIF(B23:BA23,#REF!)+COUNTIF(B23:BA23,$AP$33)</f>
        <v>0</v>
      </c>
      <c r="M35" s="623"/>
      <c r="N35" s="623"/>
      <c r="O35" s="623">
        <f>COUNTIF(B23:BA23,"Д")</f>
        <v>0</v>
      </c>
      <c r="P35" s="623"/>
      <c r="Q35" s="623"/>
      <c r="R35" s="623">
        <f>COUNTIF(B23:BA23,"К")</f>
        <v>11</v>
      </c>
      <c r="S35" s="623"/>
      <c r="T35" s="623"/>
      <c r="U35" s="628">
        <f t="shared" ref="U35:U37" si="0">SUM(C35:T35)</f>
        <v>52</v>
      </c>
      <c r="V35" s="628"/>
      <c r="W35" s="628"/>
      <c r="X35" s="45"/>
      <c r="Z35" s="548"/>
      <c r="AA35" s="632"/>
      <c r="AB35" s="632"/>
      <c r="AC35" s="632"/>
      <c r="AD35" s="632"/>
      <c r="AE35" s="632"/>
      <c r="AF35" s="632"/>
      <c r="AG35" s="632"/>
      <c r="AH35" s="632"/>
      <c r="AI35" s="632"/>
      <c r="AJ35" s="630"/>
      <c r="AK35" s="630"/>
      <c r="AL35" s="630"/>
      <c r="AM35" s="630"/>
      <c r="AO35" s="44"/>
    </row>
    <row r="36" spans="1:53" s="31" customFormat="1" ht="16.5" customHeight="1" x14ac:dyDescent="0.25">
      <c r="A36" s="629" t="s">
        <v>27</v>
      </c>
      <c r="B36" s="629"/>
      <c r="C36" s="623">
        <f>COUNTBLANK(B24:BA24)</f>
        <v>33</v>
      </c>
      <c r="D36" s="623"/>
      <c r="E36" s="623"/>
      <c r="F36" s="623">
        <f>COUNTIF(B24:BA24,"С")</f>
        <v>6</v>
      </c>
      <c r="G36" s="623"/>
      <c r="H36" s="623"/>
      <c r="I36" s="623">
        <f>COUNTIFS(B24:BA24,#REF!)+COUNTIFS(B24:BA24,#REF!)+COUNTIFS(B24:BA24,#REF!)+COUNTIFS(B24:BA24,#REF!)+COUNTIFS(B24:BA24,$Z$33)+COUNTIFS(B24:BA24,#REF!)+COUNTIFS(B24:BA24,$Z$35)+COUNTIFS(B24:BA24,$Z$37)</f>
        <v>2</v>
      </c>
      <c r="J36" s="623"/>
      <c r="K36" s="623"/>
      <c r="L36" s="623">
        <f>COUNTIF(B24:BA24,#REF!)+COUNTIF(B24:BA24,$AP$33)</f>
        <v>0</v>
      </c>
      <c r="M36" s="623"/>
      <c r="N36" s="623"/>
      <c r="O36" s="623">
        <f>COUNTIF(B24:BA24,"Д")</f>
        <v>0</v>
      </c>
      <c r="P36" s="623"/>
      <c r="Q36" s="623"/>
      <c r="R36" s="623">
        <f>COUNTIF(B24:BA24,"К")</f>
        <v>11</v>
      </c>
      <c r="S36" s="623"/>
      <c r="T36" s="623"/>
      <c r="U36" s="628">
        <f t="shared" si="0"/>
        <v>52</v>
      </c>
      <c r="V36" s="628"/>
      <c r="W36" s="628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spans="1:53" s="31" customFormat="1" ht="16.5" customHeight="1" x14ac:dyDescent="0.25">
      <c r="A37" s="629" t="s">
        <v>29</v>
      </c>
      <c r="B37" s="629"/>
      <c r="C37" s="623">
        <f>COUNTBLANK(B25:AS25)+4</f>
        <v>21</v>
      </c>
      <c r="D37" s="623"/>
      <c r="E37" s="623"/>
      <c r="F37" s="623">
        <f>COUNTIF(B25:BA25,"С")</f>
        <v>3</v>
      </c>
      <c r="G37" s="623"/>
      <c r="H37" s="623"/>
      <c r="I37" s="623">
        <v>6</v>
      </c>
      <c r="J37" s="623"/>
      <c r="K37" s="623"/>
      <c r="L37" s="623">
        <f>COUNTIF(B25:BA25,"А")</f>
        <v>4</v>
      </c>
      <c r="M37" s="623"/>
      <c r="N37" s="623"/>
      <c r="O37" s="623">
        <v>8</v>
      </c>
      <c r="P37" s="623"/>
      <c r="Q37" s="623"/>
      <c r="R37" s="623">
        <f>COUNTIF(B25:BA25,"К")</f>
        <v>2</v>
      </c>
      <c r="S37" s="623"/>
      <c r="T37" s="623"/>
      <c r="U37" s="628">
        <f t="shared" si="0"/>
        <v>44</v>
      </c>
      <c r="V37" s="628"/>
      <c r="W37" s="628"/>
      <c r="Z37" s="23"/>
      <c r="AA37" s="631"/>
      <c r="AB37" s="631"/>
      <c r="AC37" s="631"/>
      <c r="AD37" s="631"/>
      <c r="AE37" s="631"/>
      <c r="AF37" s="631"/>
      <c r="AG37" s="631"/>
      <c r="AH37" s="631"/>
      <c r="AI37" s="631"/>
      <c r="AJ37" s="630"/>
      <c r="AK37" s="630"/>
      <c r="AL37" s="630"/>
      <c r="AM37" s="630"/>
    </row>
    <row r="38" spans="1:53" s="31" customFormat="1" ht="16.5" customHeight="1" x14ac:dyDescent="0.25">
      <c r="A38" s="629" t="s">
        <v>43</v>
      </c>
      <c r="B38" s="629"/>
      <c r="C38" s="628">
        <f>SUM(C34:E37)</f>
        <v>124</v>
      </c>
      <c r="D38" s="628"/>
      <c r="E38" s="628"/>
      <c r="F38" s="628">
        <f>SUM(F34:H37)</f>
        <v>21</v>
      </c>
      <c r="G38" s="628"/>
      <c r="H38" s="628"/>
      <c r="I38" s="628">
        <f t="shared" ref="I38" si="1">SUM(I34:K37)</f>
        <v>8</v>
      </c>
      <c r="J38" s="628"/>
      <c r="K38" s="628"/>
      <c r="L38" s="628">
        <f t="shared" ref="L38" si="2">SUM(L34:N37)</f>
        <v>4</v>
      </c>
      <c r="M38" s="628"/>
      <c r="N38" s="628"/>
      <c r="O38" s="628">
        <f t="shared" ref="O38" si="3">SUM(O34:Q37)</f>
        <v>8</v>
      </c>
      <c r="P38" s="628"/>
      <c r="Q38" s="628"/>
      <c r="R38" s="628">
        <f t="shared" ref="R38" si="4">SUM(R34:T37)</f>
        <v>35</v>
      </c>
      <c r="S38" s="628"/>
      <c r="T38" s="628"/>
      <c r="U38" s="628">
        <f>SUM(U34:W37)</f>
        <v>200</v>
      </c>
      <c r="V38" s="628"/>
      <c r="W38" s="628"/>
    </row>
    <row r="39" spans="1:53" s="31" customFormat="1" ht="16.5" customHeight="1" x14ac:dyDescent="0.25"/>
    <row r="40" spans="1:53" s="31" customFormat="1" ht="16.5" customHeight="1" x14ac:dyDescent="0.25"/>
    <row r="41" spans="1:53" ht="17.25" customHeight="1" x14ac:dyDescent="0.25"/>
    <row r="42" spans="1:53" ht="16.5" customHeight="1" x14ac:dyDescent="0.25"/>
  </sheetData>
  <mergeCells count="89">
    <mergeCell ref="O35:Q35"/>
    <mergeCell ref="R35:T35"/>
    <mergeCell ref="U35:W35"/>
    <mergeCell ref="O32:Q33"/>
    <mergeCell ref="A34:B34"/>
    <mergeCell ref="C34:E34"/>
    <mergeCell ref="F34:H34"/>
    <mergeCell ref="R34:T34"/>
    <mergeCell ref="R38:T38"/>
    <mergeCell ref="U38:W38"/>
    <mergeCell ref="U34:W34"/>
    <mergeCell ref="U37:W37"/>
    <mergeCell ref="R37:T37"/>
    <mergeCell ref="R36:T36"/>
    <mergeCell ref="AA35:AI35"/>
    <mergeCell ref="AJ35:AK35"/>
    <mergeCell ref="AL35:AM35"/>
    <mergeCell ref="AA34:AI34"/>
    <mergeCell ref="AJ34:AK34"/>
    <mergeCell ref="AL37:AM37"/>
    <mergeCell ref="A36:B36"/>
    <mergeCell ref="C36:E36"/>
    <mergeCell ref="F37:H37"/>
    <mergeCell ref="I37:K37"/>
    <mergeCell ref="L37:N37"/>
    <mergeCell ref="O37:Q37"/>
    <mergeCell ref="AJ37:AK37"/>
    <mergeCell ref="AA37:AI37"/>
    <mergeCell ref="F36:H36"/>
    <mergeCell ref="U36:W36"/>
    <mergeCell ref="I36:K36"/>
    <mergeCell ref="L36:N36"/>
    <mergeCell ref="O36:Q36"/>
    <mergeCell ref="O38:Q38"/>
    <mergeCell ref="A37:B37"/>
    <mergeCell ref="C37:E37"/>
    <mergeCell ref="I34:K34"/>
    <mergeCell ref="L34:N34"/>
    <mergeCell ref="O34:Q34"/>
    <mergeCell ref="A38:B38"/>
    <mergeCell ref="C38:E38"/>
    <mergeCell ref="F38:H38"/>
    <mergeCell ref="I38:K38"/>
    <mergeCell ref="L38:N38"/>
    <mergeCell ref="A35:B35"/>
    <mergeCell ref="C35:E35"/>
    <mergeCell ref="F35:H35"/>
    <mergeCell ref="I35:K35"/>
    <mergeCell ref="L35:N35"/>
    <mergeCell ref="A30:W30"/>
    <mergeCell ref="Z30:AM30"/>
    <mergeCell ref="AJ33:AK33"/>
    <mergeCell ref="AL33:AM33"/>
    <mergeCell ref="Z32:AI32"/>
    <mergeCell ref="AJ32:AK32"/>
    <mergeCell ref="AL32:AM32"/>
    <mergeCell ref="R32:T33"/>
    <mergeCell ref="U32:W33"/>
    <mergeCell ref="A32:B33"/>
    <mergeCell ref="C32:E33"/>
    <mergeCell ref="F32:H33"/>
    <mergeCell ref="I32:K33"/>
    <mergeCell ref="L32:N33"/>
    <mergeCell ref="AA33:AI33"/>
    <mergeCell ref="AZ32:BA32"/>
    <mergeCell ref="AP32:AY32"/>
    <mergeCell ref="AZ33:BA34"/>
    <mergeCell ref="AQ33:AY34"/>
    <mergeCell ref="AB20:AE20"/>
    <mergeCell ref="AF20:AJ20"/>
    <mergeCell ref="AK20:AO20"/>
    <mergeCell ref="AX20:BA20"/>
    <mergeCell ref="AP33:AP34"/>
    <mergeCell ref="AL34:AM34"/>
    <mergeCell ref="A1:BA1"/>
    <mergeCell ref="A2:BA2"/>
    <mergeCell ref="A3:BA3"/>
    <mergeCell ref="A9:BA9"/>
    <mergeCell ref="A10:BA10"/>
    <mergeCell ref="A18:BA18"/>
    <mergeCell ref="A20:A21"/>
    <mergeCell ref="K20:N20"/>
    <mergeCell ref="O20:S20"/>
    <mergeCell ref="T20:W20"/>
    <mergeCell ref="X20:AA20"/>
    <mergeCell ref="AT20:AW20"/>
    <mergeCell ref="AP20:AS20"/>
    <mergeCell ref="B20:F20"/>
    <mergeCell ref="G20:J20"/>
  </mergeCells>
  <pageMargins left="0.39370078740157483" right="0.39370078740157483" top="0.31" bottom="0.23" header="0.49" footer="0"/>
  <pageSetup paperSize="9" scale="78" orientation="landscape" r:id="rId1"/>
  <headerFooter differentFirst="1"/>
  <colBreaks count="1" manualBreakCount="1">
    <brk id="5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3"/>
  <sheetViews>
    <sheetView tabSelected="1" view="pageBreakPreview" topLeftCell="C76" zoomScale="59" zoomScaleNormal="100" zoomScaleSheetLayoutView="59" workbookViewId="0">
      <selection activeCell="T81" sqref="T81:AC81"/>
    </sheetView>
  </sheetViews>
  <sheetFormatPr defaultColWidth="9.140625" defaultRowHeight="15" x14ac:dyDescent="0.25"/>
  <cols>
    <col min="1" max="1" width="12.42578125" style="21" customWidth="1"/>
    <col min="2" max="2" width="66.85546875" style="21" customWidth="1"/>
    <col min="3" max="3" width="12.28515625" style="21" customWidth="1"/>
    <col min="4" max="4" width="13.7109375" style="21" customWidth="1"/>
    <col min="5" max="5" width="12.42578125" style="21" customWidth="1"/>
    <col min="6" max="6" width="11.140625" style="21" customWidth="1"/>
    <col min="7" max="7" width="13.7109375" style="21" customWidth="1"/>
    <col min="8" max="8" width="13.42578125" style="21" customWidth="1"/>
    <col min="9" max="9" width="13" style="21" customWidth="1"/>
    <col min="10" max="10" width="10" style="21" customWidth="1"/>
    <col min="11" max="11" width="9" style="21" customWidth="1"/>
    <col min="12" max="13" width="9.28515625" style="21" customWidth="1"/>
    <col min="14" max="14" width="8.85546875" style="21" customWidth="1"/>
    <col min="15" max="15" width="9" style="21" customWidth="1"/>
    <col min="16" max="16" width="9.28515625" style="21" customWidth="1"/>
    <col min="17" max="17" width="8.42578125" style="21" customWidth="1"/>
    <col min="18" max="18" width="22.5703125" style="21" customWidth="1"/>
    <col min="19" max="19" width="21.85546875" style="211" customWidth="1"/>
    <col min="20" max="20" width="5.5703125" style="21" customWidth="1"/>
    <col min="21" max="21" width="5.42578125" style="58" customWidth="1"/>
    <col min="22" max="22" width="6.42578125" style="58" customWidth="1"/>
    <col min="23" max="23" width="7.5703125" style="58" customWidth="1"/>
    <col min="24" max="28" width="4.42578125" style="58" customWidth="1"/>
    <col min="29" max="29" width="2.140625" style="58" customWidth="1"/>
    <col min="30" max="30" width="5.42578125" style="58" customWidth="1"/>
    <col min="31" max="39" width="4.42578125" style="58" customWidth="1"/>
    <col min="40" max="40" width="5.28515625" style="58" customWidth="1"/>
    <col min="41" max="41" width="5.140625" style="58" customWidth="1"/>
    <col min="42" max="49" width="4.42578125" style="58" customWidth="1"/>
    <col min="50" max="16384" width="9.140625" style="21"/>
  </cols>
  <sheetData>
    <row r="1" spans="1:49" ht="45" x14ac:dyDescent="0.25">
      <c r="A1" s="634" t="s">
        <v>629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</row>
    <row r="2" spans="1:49" ht="15.75" thickBot="1" x14ac:dyDescent="0.3"/>
    <row r="3" spans="1:49" s="58" customFormat="1" ht="40.5" customHeight="1" x14ac:dyDescent="0.25">
      <c r="A3" s="635" t="s">
        <v>569</v>
      </c>
      <c r="B3" s="638" t="s">
        <v>568</v>
      </c>
      <c r="C3" s="641" t="s">
        <v>50</v>
      </c>
      <c r="D3" s="644" t="s">
        <v>51</v>
      </c>
      <c r="E3" s="644"/>
      <c r="F3" s="644"/>
      <c r="G3" s="644"/>
      <c r="H3" s="644"/>
      <c r="I3" s="638"/>
      <c r="J3" s="645" t="s">
        <v>570</v>
      </c>
      <c r="K3" s="646"/>
      <c r="L3" s="646"/>
      <c r="M3" s="646"/>
      <c r="N3" s="646"/>
      <c r="O3" s="646"/>
      <c r="P3" s="646"/>
      <c r="Q3" s="647"/>
      <c r="R3" s="648" t="s">
        <v>53</v>
      </c>
      <c r="S3" s="651" t="s">
        <v>54</v>
      </c>
    </row>
    <row r="4" spans="1:49" s="58" customFormat="1" ht="16.5" x14ac:dyDescent="0.25">
      <c r="A4" s="636"/>
      <c r="B4" s="639"/>
      <c r="C4" s="642"/>
      <c r="D4" s="654" t="s">
        <v>55</v>
      </c>
      <c r="E4" s="660" t="s">
        <v>56</v>
      </c>
      <c r="F4" s="660"/>
      <c r="G4" s="660"/>
      <c r="H4" s="660"/>
      <c r="I4" s="666" t="s">
        <v>57</v>
      </c>
      <c r="J4" s="668" t="s">
        <v>58</v>
      </c>
      <c r="K4" s="656"/>
      <c r="L4" s="656" t="s">
        <v>59</v>
      </c>
      <c r="M4" s="656"/>
      <c r="N4" s="656" t="s">
        <v>60</v>
      </c>
      <c r="O4" s="656"/>
      <c r="P4" s="656" t="s">
        <v>61</v>
      </c>
      <c r="Q4" s="657"/>
      <c r="R4" s="649"/>
      <c r="S4" s="652"/>
    </row>
    <row r="5" spans="1:49" s="58" customFormat="1" ht="16.5" x14ac:dyDescent="0.25">
      <c r="A5" s="636"/>
      <c r="B5" s="639"/>
      <c r="C5" s="642"/>
      <c r="D5" s="654"/>
      <c r="E5" s="654" t="s">
        <v>62</v>
      </c>
      <c r="F5" s="658" t="s">
        <v>63</v>
      </c>
      <c r="G5" s="658"/>
      <c r="H5" s="658"/>
      <c r="I5" s="666"/>
      <c r="J5" s="659" t="s">
        <v>64</v>
      </c>
      <c r="K5" s="660"/>
      <c r="L5" s="660"/>
      <c r="M5" s="660"/>
      <c r="N5" s="660"/>
      <c r="O5" s="660"/>
      <c r="P5" s="660"/>
      <c r="Q5" s="639"/>
      <c r="R5" s="649"/>
      <c r="S5" s="652"/>
    </row>
    <row r="6" spans="1:49" s="58" customFormat="1" ht="20.25" x14ac:dyDescent="0.3">
      <c r="A6" s="636"/>
      <c r="B6" s="639"/>
      <c r="C6" s="642"/>
      <c r="D6" s="654"/>
      <c r="E6" s="654"/>
      <c r="F6" s="658" t="s">
        <v>65</v>
      </c>
      <c r="G6" s="658" t="s">
        <v>66</v>
      </c>
      <c r="H6" s="658" t="s">
        <v>148</v>
      </c>
      <c r="I6" s="666"/>
      <c r="J6" s="381">
        <v>1</v>
      </c>
      <c r="K6" s="382">
        <v>2</v>
      </c>
      <c r="L6" s="382">
        <v>3</v>
      </c>
      <c r="M6" s="382">
        <v>4</v>
      </c>
      <c r="N6" s="382">
        <v>5</v>
      </c>
      <c r="O6" s="382">
        <v>6</v>
      </c>
      <c r="P6" s="382">
        <v>7</v>
      </c>
      <c r="Q6" s="383">
        <v>8</v>
      </c>
      <c r="R6" s="649"/>
      <c r="S6" s="652"/>
      <c r="AG6" s="662"/>
      <c r="AH6" s="662"/>
      <c r="AI6" s="662"/>
      <c r="AJ6" s="662"/>
      <c r="AK6" s="662"/>
      <c r="AL6" s="662"/>
      <c r="AQ6" s="662"/>
      <c r="AR6" s="662"/>
      <c r="AS6" s="662"/>
    </row>
    <row r="7" spans="1:49" s="58" customFormat="1" ht="16.5" x14ac:dyDescent="0.25">
      <c r="A7" s="636"/>
      <c r="B7" s="639"/>
      <c r="C7" s="642"/>
      <c r="D7" s="654"/>
      <c r="E7" s="654"/>
      <c r="F7" s="658"/>
      <c r="G7" s="658"/>
      <c r="H7" s="658"/>
      <c r="I7" s="666"/>
      <c r="J7" s="659" t="s">
        <v>67</v>
      </c>
      <c r="K7" s="660"/>
      <c r="L7" s="660"/>
      <c r="M7" s="660"/>
      <c r="N7" s="660"/>
      <c r="O7" s="660"/>
      <c r="P7" s="660"/>
      <c r="Q7" s="639"/>
      <c r="R7" s="649"/>
      <c r="S7" s="652"/>
    </row>
    <row r="8" spans="1:49" s="58" customFormat="1" ht="23.25" customHeight="1" thickBot="1" x14ac:dyDescent="0.3">
      <c r="A8" s="637"/>
      <c r="B8" s="640"/>
      <c r="C8" s="643"/>
      <c r="D8" s="655"/>
      <c r="E8" s="655"/>
      <c r="F8" s="661"/>
      <c r="G8" s="661"/>
      <c r="H8" s="661"/>
      <c r="I8" s="667"/>
      <c r="J8" s="302">
        <v>17</v>
      </c>
      <c r="K8" s="303">
        <v>18</v>
      </c>
      <c r="L8" s="303">
        <v>17</v>
      </c>
      <c r="M8" s="303">
        <v>18</v>
      </c>
      <c r="N8" s="303">
        <v>17</v>
      </c>
      <c r="O8" s="303">
        <v>16</v>
      </c>
      <c r="P8" s="303">
        <v>17</v>
      </c>
      <c r="Q8" s="303">
        <v>4</v>
      </c>
      <c r="R8" s="650"/>
      <c r="S8" s="653"/>
      <c r="U8" s="206"/>
      <c r="V8" s="206"/>
      <c r="W8" s="206"/>
      <c r="X8" s="206"/>
      <c r="Y8" s="206"/>
      <c r="Z8" s="206"/>
      <c r="AA8" s="206"/>
      <c r="AB8" s="206"/>
      <c r="AF8" s="206"/>
      <c r="AG8" s="206"/>
      <c r="AH8" s="206"/>
      <c r="AI8" s="206"/>
      <c r="AJ8" s="206"/>
      <c r="AK8" s="206"/>
      <c r="AL8" s="206"/>
      <c r="AM8" s="206"/>
      <c r="AP8" s="206"/>
      <c r="AQ8" s="206"/>
      <c r="AR8" s="206"/>
      <c r="AS8" s="206"/>
      <c r="AT8" s="206"/>
      <c r="AU8" s="206"/>
      <c r="AV8" s="206"/>
      <c r="AW8" s="206"/>
    </row>
    <row r="9" spans="1:49" s="66" customFormat="1" ht="34.5" x14ac:dyDescent="0.25">
      <c r="A9" s="665" t="s">
        <v>282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</row>
    <row r="10" spans="1:49" s="71" customFormat="1" ht="26.25" thickBot="1" x14ac:dyDescent="0.3">
      <c r="A10" s="69"/>
      <c r="B10" s="70" t="s">
        <v>516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212"/>
    </row>
    <row r="11" spans="1:49" ht="27.75" customHeight="1" x14ac:dyDescent="0.25">
      <c r="A11" s="49" t="s">
        <v>519</v>
      </c>
      <c r="B11" s="533" t="s">
        <v>588</v>
      </c>
      <c r="C11" s="190">
        <v>4</v>
      </c>
      <c r="D11" s="49">
        <f>C11*30</f>
        <v>120</v>
      </c>
      <c r="E11" s="232">
        <f>SUM(F11:H11)</f>
        <v>48</v>
      </c>
      <c r="F11" s="63">
        <v>24</v>
      </c>
      <c r="G11" s="63"/>
      <c r="H11" s="63">
        <v>24</v>
      </c>
      <c r="I11" s="64">
        <f>D11-E11</f>
        <v>72</v>
      </c>
      <c r="J11" s="466">
        <v>4</v>
      </c>
      <c r="K11" s="500"/>
      <c r="L11" s="459"/>
      <c r="M11" s="459"/>
      <c r="N11" s="459"/>
      <c r="O11" s="459"/>
      <c r="P11" s="459"/>
      <c r="Q11" s="460"/>
      <c r="R11" s="49" t="s">
        <v>71</v>
      </c>
      <c r="S11" s="120" t="s">
        <v>632</v>
      </c>
      <c r="T11" s="520">
        <f>E11</f>
        <v>48</v>
      </c>
      <c r="U11" s="521"/>
      <c r="V11" s="521"/>
      <c r="W11" s="521"/>
      <c r="X11" s="93"/>
      <c r="Y11" s="93"/>
      <c r="Z11" s="93"/>
      <c r="AA11" s="93"/>
      <c r="AB11" s="93"/>
      <c r="AD11" s="139"/>
      <c r="AE11" s="139"/>
      <c r="AF11" s="93"/>
      <c r="AG11" s="93"/>
      <c r="AH11" s="93"/>
      <c r="AI11" s="93"/>
      <c r="AJ11" s="93"/>
      <c r="AK11" s="93"/>
      <c r="AL11" s="93"/>
      <c r="AM11" s="93"/>
      <c r="AO11" s="139"/>
      <c r="AP11" s="93"/>
      <c r="AQ11" s="93"/>
      <c r="AR11" s="93"/>
      <c r="AS11" s="93"/>
      <c r="AT11" s="93"/>
      <c r="AU11" s="93"/>
      <c r="AV11" s="93"/>
      <c r="AW11" s="93"/>
    </row>
    <row r="12" spans="1:49" ht="22.5" customHeight="1" x14ac:dyDescent="0.25">
      <c r="A12" s="194" t="s">
        <v>520</v>
      </c>
      <c r="B12" s="498" t="s">
        <v>176</v>
      </c>
      <c r="C12" s="191">
        <v>9</v>
      </c>
      <c r="D12" s="50">
        <f t="shared" ref="D12" si="0">C12*30</f>
        <v>270</v>
      </c>
      <c r="E12" s="233">
        <f t="shared" ref="E12" si="1">SUM(F12:H12)</f>
        <v>96</v>
      </c>
      <c r="F12" s="52"/>
      <c r="G12" s="52"/>
      <c r="H12" s="52">
        <v>96</v>
      </c>
      <c r="I12" s="54">
        <f t="shared" ref="I12" si="2">D12-E12</f>
        <v>174</v>
      </c>
      <c r="J12" s="461">
        <v>4</v>
      </c>
      <c r="K12" s="462">
        <v>5</v>
      </c>
      <c r="L12" s="463"/>
      <c r="M12" s="463"/>
      <c r="N12" s="463"/>
      <c r="O12" s="463"/>
      <c r="P12" s="463"/>
      <c r="Q12" s="464"/>
      <c r="R12" s="50" t="s">
        <v>80</v>
      </c>
      <c r="S12" s="120" t="s">
        <v>441</v>
      </c>
      <c r="T12" s="520">
        <v>48</v>
      </c>
      <c r="U12" s="521">
        <v>48</v>
      </c>
      <c r="V12" s="521"/>
      <c r="W12" s="521"/>
      <c r="X12" s="93"/>
      <c r="Y12" s="93"/>
      <c r="Z12" s="93"/>
      <c r="AA12" s="93"/>
      <c r="AB12" s="93"/>
      <c r="AD12" s="139"/>
      <c r="AE12" s="139"/>
      <c r="AF12" s="93"/>
      <c r="AG12" s="93"/>
      <c r="AH12" s="93"/>
      <c r="AI12" s="93"/>
      <c r="AJ12" s="93"/>
      <c r="AK12" s="93"/>
      <c r="AL12" s="93"/>
      <c r="AM12" s="93"/>
      <c r="AO12" s="139"/>
      <c r="AP12" s="93"/>
      <c r="AQ12" s="93"/>
      <c r="AR12" s="93"/>
      <c r="AS12" s="93"/>
      <c r="AT12" s="93"/>
      <c r="AU12" s="93"/>
      <c r="AV12" s="93"/>
      <c r="AW12" s="93"/>
    </row>
    <row r="13" spans="1:49" ht="24" customHeight="1" x14ac:dyDescent="0.25">
      <c r="A13" s="194" t="s">
        <v>521</v>
      </c>
      <c r="B13" s="498" t="s">
        <v>83</v>
      </c>
      <c r="C13" s="191">
        <v>5</v>
      </c>
      <c r="D13" s="50">
        <f t="shared" ref="D13" si="3">C13*30</f>
        <v>150</v>
      </c>
      <c r="E13" s="233">
        <f t="shared" ref="E13" si="4">SUM(F13:H13)</f>
        <v>50</v>
      </c>
      <c r="F13" s="52">
        <v>24</v>
      </c>
      <c r="G13" s="52"/>
      <c r="H13" s="709">
        <v>26</v>
      </c>
      <c r="I13" s="54">
        <f t="shared" ref="I13" si="5">D13-E13</f>
        <v>100</v>
      </c>
      <c r="J13" s="461"/>
      <c r="K13" s="462">
        <v>5</v>
      </c>
      <c r="L13" s="463"/>
      <c r="M13" s="463"/>
      <c r="N13" s="463"/>
      <c r="O13" s="463"/>
      <c r="P13" s="463"/>
      <c r="Q13" s="464"/>
      <c r="R13" s="50" t="s">
        <v>69</v>
      </c>
      <c r="S13" s="120" t="s">
        <v>633</v>
      </c>
      <c r="T13" s="520"/>
      <c r="U13" s="521">
        <f>E13</f>
        <v>50</v>
      </c>
      <c r="V13" s="521"/>
      <c r="W13" s="521"/>
      <c r="X13" s="93"/>
      <c r="Y13" s="93"/>
      <c r="Z13" s="93"/>
      <c r="AA13" s="93"/>
      <c r="AB13" s="93"/>
      <c r="AD13" s="139"/>
      <c r="AE13" s="139"/>
      <c r="AF13" s="93"/>
      <c r="AG13" s="93"/>
      <c r="AH13" s="93"/>
      <c r="AI13" s="93"/>
      <c r="AJ13" s="93"/>
      <c r="AK13" s="93"/>
      <c r="AL13" s="93"/>
      <c r="AM13" s="93"/>
      <c r="AO13" s="139"/>
      <c r="AP13" s="93"/>
      <c r="AQ13" s="93"/>
      <c r="AR13" s="93"/>
      <c r="AS13" s="93"/>
      <c r="AT13" s="93"/>
      <c r="AU13" s="93"/>
      <c r="AV13" s="93"/>
      <c r="AW13" s="93"/>
    </row>
    <row r="14" spans="1:49" ht="45" customHeight="1" x14ac:dyDescent="0.25">
      <c r="A14" s="194" t="s">
        <v>522</v>
      </c>
      <c r="B14" s="316" t="s">
        <v>505</v>
      </c>
      <c r="C14" s="191">
        <v>2</v>
      </c>
      <c r="D14" s="50">
        <f>C14*30</f>
        <v>60</v>
      </c>
      <c r="E14" s="233">
        <f>SUM(F14:H14)</f>
        <v>24</v>
      </c>
      <c r="F14" s="52"/>
      <c r="G14" s="52"/>
      <c r="H14" s="52">
        <v>24</v>
      </c>
      <c r="I14" s="54">
        <f>D14-E14</f>
        <v>36</v>
      </c>
      <c r="J14" s="461"/>
      <c r="K14" s="463">
        <v>2</v>
      </c>
      <c r="L14" s="463"/>
      <c r="M14" s="463"/>
      <c r="N14" s="463"/>
      <c r="O14" s="463"/>
      <c r="P14" s="463"/>
      <c r="Q14" s="464"/>
      <c r="R14" s="50" t="s">
        <v>71</v>
      </c>
      <c r="S14" s="423" t="s">
        <v>634</v>
      </c>
      <c r="T14" s="520"/>
      <c r="U14" s="521">
        <f>E14</f>
        <v>24</v>
      </c>
      <c r="V14" s="521"/>
      <c r="W14" s="521"/>
      <c r="X14" s="93"/>
      <c r="Y14" s="93"/>
      <c r="Z14" s="93"/>
      <c r="AA14" s="93"/>
      <c r="AB14" s="93"/>
      <c r="AD14" s="139"/>
      <c r="AE14" s="139"/>
      <c r="AF14" s="93"/>
      <c r="AG14" s="93"/>
      <c r="AH14" s="93"/>
      <c r="AI14" s="93"/>
      <c r="AJ14" s="93"/>
      <c r="AK14" s="93"/>
      <c r="AL14" s="93"/>
      <c r="AM14" s="93"/>
      <c r="AO14" s="139"/>
      <c r="AP14" s="93"/>
      <c r="AQ14" s="93"/>
      <c r="AR14" s="93"/>
      <c r="AS14" s="93"/>
      <c r="AT14" s="93"/>
      <c r="AU14" s="93"/>
      <c r="AV14" s="93"/>
      <c r="AW14" s="93"/>
    </row>
    <row r="15" spans="1:49" ht="32.25" customHeight="1" thickBot="1" x14ac:dyDescent="0.3">
      <c r="A15" s="195" t="s">
        <v>523</v>
      </c>
      <c r="B15" s="534" t="s">
        <v>82</v>
      </c>
      <c r="C15" s="195">
        <v>3</v>
      </c>
      <c r="D15" s="196">
        <f>C15*30</f>
        <v>90</v>
      </c>
      <c r="E15" s="235">
        <f>SUM(F15:H15)</f>
        <v>44</v>
      </c>
      <c r="F15" s="81">
        <v>2</v>
      </c>
      <c r="G15" s="81"/>
      <c r="H15" s="81">
        <v>42</v>
      </c>
      <c r="I15" s="82">
        <f>D15-E15</f>
        <v>46</v>
      </c>
      <c r="J15" s="501"/>
      <c r="K15" s="502"/>
      <c r="L15" s="502"/>
      <c r="M15" s="502">
        <v>3</v>
      </c>
      <c r="N15" s="502"/>
      <c r="O15" s="502"/>
      <c r="P15" s="502"/>
      <c r="Q15" s="503"/>
      <c r="R15" s="196" t="s">
        <v>71</v>
      </c>
      <c r="S15" s="499" t="s">
        <v>632</v>
      </c>
      <c r="T15" s="520"/>
      <c r="U15" s="521"/>
      <c r="V15" s="521"/>
      <c r="W15" s="521">
        <f>E15</f>
        <v>44</v>
      </c>
      <c r="X15" s="93"/>
      <c r="Y15" s="93"/>
      <c r="Z15" s="93"/>
      <c r="AA15" s="93"/>
      <c r="AB15" s="93"/>
      <c r="AD15" s="139"/>
      <c r="AE15" s="139"/>
      <c r="AF15" s="93"/>
      <c r="AG15" s="93"/>
      <c r="AH15" s="93"/>
      <c r="AI15" s="93"/>
      <c r="AJ15" s="93"/>
      <c r="AK15" s="93"/>
      <c r="AL15" s="93"/>
      <c r="AM15" s="93"/>
      <c r="AO15" s="139"/>
      <c r="AP15" s="93"/>
      <c r="AQ15" s="93"/>
      <c r="AR15" s="93"/>
      <c r="AS15" s="93"/>
      <c r="AT15" s="93"/>
      <c r="AU15" s="93"/>
      <c r="AV15" s="93"/>
      <c r="AW15" s="93"/>
    </row>
    <row r="16" spans="1:49" s="77" customFormat="1" ht="26.25" customHeight="1" thickBot="1" x14ac:dyDescent="0.3">
      <c r="A16" s="671" t="s">
        <v>517</v>
      </c>
      <c r="B16" s="672"/>
      <c r="C16" s="47">
        <f>SUM(C11:C15)</f>
        <v>23</v>
      </c>
      <c r="D16" s="47">
        <f t="shared" ref="D16:Q16" si="6">SUM(D11:D15)</f>
        <v>690</v>
      </c>
      <c r="E16" s="47">
        <f t="shared" si="6"/>
        <v>262</v>
      </c>
      <c r="F16" s="47">
        <f t="shared" si="6"/>
        <v>50</v>
      </c>
      <c r="G16" s="47">
        <f t="shared" si="6"/>
        <v>0</v>
      </c>
      <c r="H16" s="47">
        <f t="shared" si="6"/>
        <v>212</v>
      </c>
      <c r="I16" s="47">
        <f t="shared" si="6"/>
        <v>428</v>
      </c>
      <c r="J16" s="73">
        <f t="shared" si="6"/>
        <v>8</v>
      </c>
      <c r="K16" s="73">
        <f t="shared" si="6"/>
        <v>12</v>
      </c>
      <c r="L16" s="73">
        <f t="shared" si="6"/>
        <v>0</v>
      </c>
      <c r="M16" s="73">
        <f t="shared" si="6"/>
        <v>3</v>
      </c>
      <c r="N16" s="73">
        <f t="shared" si="6"/>
        <v>0</v>
      </c>
      <c r="O16" s="73">
        <f t="shared" si="6"/>
        <v>0</v>
      </c>
      <c r="P16" s="73">
        <f t="shared" si="6"/>
        <v>0</v>
      </c>
      <c r="Q16" s="227">
        <f t="shared" si="6"/>
        <v>0</v>
      </c>
      <c r="R16" s="76"/>
      <c r="S16" s="213"/>
      <c r="T16" s="72"/>
      <c r="U16" s="207"/>
      <c r="V16" s="207"/>
      <c r="W16" s="207"/>
      <c r="X16" s="207"/>
      <c r="Y16" s="207"/>
      <c r="Z16" s="207"/>
      <c r="AA16" s="207"/>
      <c r="AB16" s="207"/>
      <c r="AC16" s="140"/>
      <c r="AD16" s="140"/>
      <c r="AE16" s="140"/>
      <c r="AF16" s="207"/>
      <c r="AG16" s="207"/>
      <c r="AH16" s="207"/>
      <c r="AI16" s="207"/>
      <c r="AJ16" s="207"/>
      <c r="AK16" s="207"/>
      <c r="AL16" s="207"/>
      <c r="AM16" s="207"/>
      <c r="AN16" s="140"/>
      <c r="AO16" s="140"/>
      <c r="AP16" s="207"/>
      <c r="AQ16" s="207"/>
      <c r="AR16" s="207"/>
      <c r="AS16" s="207"/>
      <c r="AT16" s="207"/>
      <c r="AU16" s="207"/>
      <c r="AV16" s="207"/>
      <c r="AW16" s="207"/>
    </row>
    <row r="17" spans="1:49" x14ac:dyDescent="0.25">
      <c r="A17" s="67"/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T17" s="72"/>
    </row>
    <row r="18" spans="1:49" ht="34.5" x14ac:dyDescent="0.25">
      <c r="A18" s="676" t="s">
        <v>620</v>
      </c>
      <c r="B18" s="677"/>
      <c r="C18" s="677"/>
      <c r="D18" s="677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72"/>
    </row>
    <row r="19" spans="1:49" ht="11.25" customHeight="1" thickBot="1" x14ac:dyDescent="0.3">
      <c r="A19" s="551"/>
      <c r="B19" s="552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/>
      <c r="N19" s="552"/>
      <c r="O19" s="552"/>
      <c r="P19" s="552"/>
      <c r="Q19" s="552"/>
      <c r="R19" s="552"/>
      <c r="S19" s="552"/>
      <c r="T19" s="72"/>
    </row>
    <row r="20" spans="1:49" ht="26.25" customHeight="1" x14ac:dyDescent="0.25">
      <c r="A20" s="553" t="s">
        <v>621</v>
      </c>
      <c r="B20" s="554" t="s">
        <v>622</v>
      </c>
      <c r="C20" s="555"/>
      <c r="D20" s="555"/>
      <c r="E20" s="556">
        <f t="shared" ref="E20:E21" si="7">SUM(F20:H20)</f>
        <v>136</v>
      </c>
      <c r="F20" s="557">
        <f>2*4</f>
        <v>8</v>
      </c>
      <c r="G20" s="557"/>
      <c r="H20" s="557">
        <f>32*4</f>
        <v>128</v>
      </c>
      <c r="I20" s="558"/>
      <c r="J20" s="559" t="s">
        <v>623</v>
      </c>
      <c r="K20" s="560" t="s">
        <v>623</v>
      </c>
      <c r="L20" s="560" t="s">
        <v>623</v>
      </c>
      <c r="M20" s="560" t="s">
        <v>623</v>
      </c>
      <c r="N20" s="560"/>
      <c r="O20" s="560"/>
      <c r="P20" s="560"/>
      <c r="Q20" s="561"/>
      <c r="R20" s="555"/>
      <c r="S20" s="562" t="s">
        <v>634</v>
      </c>
      <c r="T20" s="72"/>
    </row>
    <row r="21" spans="1:49" ht="26.25" customHeight="1" thickBot="1" x14ac:dyDescent="0.3">
      <c r="A21" s="563" t="s">
        <v>624</v>
      </c>
      <c r="B21" s="564" t="s">
        <v>625</v>
      </c>
      <c r="C21" s="565"/>
      <c r="D21" s="565"/>
      <c r="E21" s="566">
        <f t="shared" si="7"/>
        <v>8</v>
      </c>
      <c r="F21" s="567">
        <v>8</v>
      </c>
      <c r="G21" s="567"/>
      <c r="H21" s="567"/>
      <c r="I21" s="568"/>
      <c r="J21" s="569" t="s">
        <v>623</v>
      </c>
      <c r="K21" s="570"/>
      <c r="L21" s="570"/>
      <c r="M21" s="570"/>
      <c r="N21" s="570"/>
      <c r="O21" s="570"/>
      <c r="P21" s="570"/>
      <c r="Q21" s="571"/>
      <c r="R21" s="565"/>
      <c r="S21" s="572" t="s">
        <v>634</v>
      </c>
      <c r="T21" s="72"/>
    </row>
    <row r="22" spans="1:49" x14ac:dyDescent="0.25">
      <c r="A22" s="67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T22" s="72"/>
    </row>
    <row r="23" spans="1:49" s="71" customFormat="1" ht="25.5" x14ac:dyDescent="0.25">
      <c r="B23" s="78" t="s">
        <v>515</v>
      </c>
      <c r="S23" s="214"/>
      <c r="T23" s="72"/>
      <c r="V23" s="58"/>
      <c r="AG23" s="58"/>
      <c r="AQ23" s="58"/>
    </row>
    <row r="24" spans="1:49" s="79" customFormat="1" ht="19.5" thickBot="1" x14ac:dyDescent="0.35">
      <c r="A24" s="673" t="s">
        <v>151</v>
      </c>
      <c r="B24" s="673"/>
      <c r="C24" s="673"/>
      <c r="D24" s="673"/>
      <c r="E24" s="673"/>
      <c r="F24" s="673"/>
      <c r="G24" s="673"/>
      <c r="H24" s="673"/>
      <c r="I24" s="673"/>
      <c r="J24" s="673"/>
      <c r="K24" s="673"/>
      <c r="L24" s="673"/>
      <c r="M24" s="673"/>
      <c r="N24" s="673"/>
      <c r="O24" s="673"/>
      <c r="P24" s="673"/>
      <c r="Q24" s="673"/>
      <c r="R24" s="673"/>
      <c r="S24" s="673"/>
      <c r="T24" s="72"/>
    </row>
    <row r="25" spans="1:49" s="58" customFormat="1" ht="43.5" customHeight="1" x14ac:dyDescent="0.25">
      <c r="A25" s="193" t="s">
        <v>524</v>
      </c>
      <c r="B25" s="535" t="s">
        <v>599</v>
      </c>
      <c r="C25" s="194">
        <v>5</v>
      </c>
      <c r="D25" s="193">
        <f>C25*30</f>
        <v>150</v>
      </c>
      <c r="E25" s="341">
        <f>SUM(F25:H25)</f>
        <v>60</v>
      </c>
      <c r="F25" s="342">
        <v>30</v>
      </c>
      <c r="G25" s="342"/>
      <c r="H25" s="342">
        <v>30</v>
      </c>
      <c r="I25" s="414">
        <f>D25-E25</f>
        <v>90</v>
      </c>
      <c r="J25" s="467"/>
      <c r="K25" s="468">
        <v>5</v>
      </c>
      <c r="L25" s="468"/>
      <c r="M25" s="468"/>
      <c r="N25" s="468"/>
      <c r="O25" s="468"/>
      <c r="P25" s="468"/>
      <c r="Q25" s="469"/>
      <c r="R25" s="193" t="s">
        <v>71</v>
      </c>
      <c r="S25" s="104"/>
      <c r="T25" s="516"/>
      <c r="U25" s="517">
        <f>E25</f>
        <v>60</v>
      </c>
      <c r="V25" s="517"/>
      <c r="W25" s="517"/>
      <c r="X25" s="517"/>
      <c r="Y25" s="517"/>
      <c r="Z25" s="517"/>
      <c r="AA25" s="517"/>
      <c r="AB25" s="93"/>
      <c r="AD25" s="139"/>
      <c r="AE25" s="139"/>
      <c r="AF25" s="93"/>
      <c r="AG25" s="93"/>
      <c r="AH25" s="93"/>
      <c r="AI25" s="93"/>
      <c r="AJ25" s="93"/>
      <c r="AK25" s="93"/>
      <c r="AL25" s="93"/>
      <c r="AM25" s="93"/>
      <c r="AO25" s="139"/>
      <c r="AP25" s="93"/>
      <c r="AQ25" s="93"/>
      <c r="AR25" s="93"/>
      <c r="AS25" s="93"/>
      <c r="AT25" s="93"/>
      <c r="AU25" s="93"/>
      <c r="AV25" s="93"/>
      <c r="AW25" s="93"/>
    </row>
    <row r="26" spans="1:49" s="58" customFormat="1" ht="43.5" customHeight="1" x14ac:dyDescent="0.25">
      <c r="A26" s="193" t="s">
        <v>525</v>
      </c>
      <c r="B26" s="536" t="s">
        <v>86</v>
      </c>
      <c r="C26" s="194">
        <v>5</v>
      </c>
      <c r="D26" s="193">
        <f>C26*30</f>
        <v>150</v>
      </c>
      <c r="E26" s="341">
        <f>SUM(F26:H26)</f>
        <v>60</v>
      </c>
      <c r="F26" s="342">
        <v>30</v>
      </c>
      <c r="G26" s="342"/>
      <c r="H26" s="342">
        <v>30</v>
      </c>
      <c r="I26" s="414">
        <f>D26-E26</f>
        <v>90</v>
      </c>
      <c r="J26" s="467"/>
      <c r="K26" s="468"/>
      <c r="L26" s="468">
        <v>5</v>
      </c>
      <c r="M26" s="468"/>
      <c r="N26" s="468"/>
      <c r="O26" s="468"/>
      <c r="P26" s="468"/>
      <c r="Q26" s="469"/>
      <c r="R26" s="193" t="s">
        <v>71</v>
      </c>
      <c r="S26" s="104"/>
      <c r="T26" s="516"/>
      <c r="U26" s="517"/>
      <c r="V26" s="517">
        <f>E26</f>
        <v>60</v>
      </c>
      <c r="W26" s="517"/>
      <c r="X26" s="517"/>
      <c r="Y26" s="517"/>
      <c r="Z26" s="517"/>
      <c r="AA26" s="517"/>
      <c r="AB26" s="93"/>
      <c r="AD26" s="139"/>
      <c r="AE26" s="139"/>
      <c r="AF26" s="93"/>
      <c r="AG26" s="93"/>
      <c r="AH26" s="93"/>
      <c r="AI26" s="93"/>
      <c r="AJ26" s="93"/>
      <c r="AK26" s="93"/>
      <c r="AL26" s="93"/>
      <c r="AM26" s="93"/>
      <c r="AO26" s="139"/>
      <c r="AP26" s="93"/>
      <c r="AQ26" s="93"/>
      <c r="AR26" s="93"/>
      <c r="AS26" s="93"/>
      <c r="AT26" s="93"/>
      <c r="AU26" s="93"/>
      <c r="AV26" s="93"/>
      <c r="AW26" s="93"/>
    </row>
    <row r="27" spans="1:49" s="58" customFormat="1" ht="45.75" customHeight="1" x14ac:dyDescent="0.25">
      <c r="A27" s="50" t="s">
        <v>526</v>
      </c>
      <c r="B27" s="316" t="s">
        <v>95</v>
      </c>
      <c r="C27" s="191">
        <v>5</v>
      </c>
      <c r="D27" s="50">
        <f t="shared" ref="D27" si="8">C27*30</f>
        <v>150</v>
      </c>
      <c r="E27" s="233">
        <f t="shared" ref="E27" si="9">SUM(F27:H27)</f>
        <v>60</v>
      </c>
      <c r="F27" s="52">
        <v>30</v>
      </c>
      <c r="G27" s="52"/>
      <c r="H27" s="52">
        <v>30</v>
      </c>
      <c r="I27" s="54">
        <f t="shared" ref="I27" si="10">D27-E27</f>
        <v>90</v>
      </c>
      <c r="J27" s="461"/>
      <c r="K27" s="463"/>
      <c r="L27" s="463"/>
      <c r="M27" s="463"/>
      <c r="N27" s="465">
        <v>5</v>
      </c>
      <c r="O27" s="463"/>
      <c r="P27" s="463"/>
      <c r="Q27" s="464"/>
      <c r="R27" s="50" t="s">
        <v>71</v>
      </c>
      <c r="S27" s="120"/>
      <c r="T27" s="516"/>
      <c r="U27" s="517"/>
      <c r="V27" s="517"/>
      <c r="W27" s="517"/>
      <c r="X27" s="517">
        <f>E27</f>
        <v>60</v>
      </c>
      <c r="Y27" s="517"/>
      <c r="Z27" s="517"/>
      <c r="AA27" s="517"/>
      <c r="AB27" s="93"/>
      <c r="AD27" s="139"/>
      <c r="AE27" s="139"/>
      <c r="AF27" s="93"/>
      <c r="AG27" s="93"/>
      <c r="AH27" s="93"/>
      <c r="AI27" s="93"/>
      <c r="AJ27" s="93"/>
      <c r="AK27" s="93"/>
      <c r="AL27" s="93"/>
      <c r="AM27" s="93"/>
      <c r="AO27" s="139"/>
      <c r="AP27" s="93"/>
      <c r="AQ27" s="93"/>
      <c r="AR27" s="93"/>
      <c r="AS27" s="93"/>
      <c r="AT27" s="93"/>
      <c r="AU27" s="93"/>
      <c r="AV27" s="93"/>
      <c r="AW27" s="93"/>
    </row>
    <row r="28" spans="1:49" s="77" customFormat="1" ht="30.75" customHeight="1" x14ac:dyDescent="0.25">
      <c r="A28" s="50" t="s">
        <v>527</v>
      </c>
      <c r="B28" s="536" t="s">
        <v>96</v>
      </c>
      <c r="C28" s="194">
        <v>5</v>
      </c>
      <c r="D28" s="193">
        <f t="shared" ref="D28:D31" si="11">C28*30</f>
        <v>150</v>
      </c>
      <c r="E28" s="341">
        <f t="shared" ref="E28:E31" si="12">SUM(F28:H28)</f>
        <v>60</v>
      </c>
      <c r="F28" s="342">
        <v>30</v>
      </c>
      <c r="G28" s="342"/>
      <c r="H28" s="342">
        <v>30</v>
      </c>
      <c r="I28" s="414">
        <f t="shared" ref="I28:I31" si="13">D28-E28</f>
        <v>90</v>
      </c>
      <c r="J28" s="467"/>
      <c r="K28" s="468"/>
      <c r="L28" s="468">
        <v>5</v>
      </c>
      <c r="M28" s="468"/>
      <c r="N28" s="468"/>
      <c r="O28" s="468"/>
      <c r="P28" s="468"/>
      <c r="Q28" s="469"/>
      <c r="R28" s="193" t="s">
        <v>71</v>
      </c>
      <c r="S28" s="104"/>
      <c r="T28" s="516"/>
      <c r="U28" s="518"/>
      <c r="V28" s="519">
        <f>E28</f>
        <v>60</v>
      </c>
      <c r="W28" s="518"/>
      <c r="X28" s="518"/>
      <c r="Y28" s="518"/>
      <c r="Z28" s="518"/>
      <c r="AA28" s="518"/>
      <c r="AB28" s="71"/>
      <c r="AC28" s="140"/>
      <c r="AD28" s="140"/>
      <c r="AE28" s="140"/>
      <c r="AF28" s="71"/>
      <c r="AG28" s="58"/>
      <c r="AH28" s="71"/>
      <c r="AI28" s="71"/>
      <c r="AJ28" s="71"/>
      <c r="AK28" s="71"/>
      <c r="AL28" s="71"/>
      <c r="AM28" s="71"/>
      <c r="AN28" s="140"/>
      <c r="AO28" s="140"/>
      <c r="AP28" s="71"/>
      <c r="AQ28" s="58"/>
      <c r="AR28" s="71"/>
      <c r="AS28" s="71"/>
      <c r="AT28" s="71"/>
      <c r="AU28" s="71"/>
      <c r="AV28" s="71"/>
      <c r="AW28" s="71"/>
    </row>
    <row r="29" spans="1:49" s="77" customFormat="1" ht="33.75" customHeight="1" x14ac:dyDescent="0.25">
      <c r="A29" s="194" t="s">
        <v>528</v>
      </c>
      <c r="B29" s="316" t="s">
        <v>96</v>
      </c>
      <c r="C29" s="191">
        <v>5</v>
      </c>
      <c r="D29" s="50">
        <f t="shared" si="11"/>
        <v>150</v>
      </c>
      <c r="E29" s="233">
        <f t="shared" si="12"/>
        <v>60</v>
      </c>
      <c r="F29" s="52">
        <v>30</v>
      </c>
      <c r="G29" s="52"/>
      <c r="H29" s="52">
        <v>30</v>
      </c>
      <c r="I29" s="54">
        <f t="shared" si="13"/>
        <v>90</v>
      </c>
      <c r="J29" s="461"/>
      <c r="K29" s="463"/>
      <c r="L29" s="463"/>
      <c r="M29" s="463">
        <v>5</v>
      </c>
      <c r="N29" s="463"/>
      <c r="O29" s="463"/>
      <c r="P29" s="463"/>
      <c r="Q29" s="464"/>
      <c r="R29" s="50" t="s">
        <v>71</v>
      </c>
      <c r="S29" s="120"/>
      <c r="T29" s="516"/>
      <c r="U29" s="518"/>
      <c r="V29" s="519"/>
      <c r="W29" s="518">
        <f>E29</f>
        <v>60</v>
      </c>
      <c r="X29" s="518"/>
      <c r="Y29" s="518"/>
      <c r="Z29" s="518"/>
      <c r="AA29" s="518"/>
      <c r="AB29" s="71"/>
      <c r="AC29" s="140"/>
      <c r="AD29" s="140"/>
      <c r="AE29" s="140"/>
      <c r="AF29" s="71"/>
      <c r="AG29" s="58"/>
      <c r="AH29" s="71"/>
      <c r="AI29" s="71"/>
      <c r="AJ29" s="71"/>
      <c r="AK29" s="71"/>
      <c r="AL29" s="71"/>
      <c r="AM29" s="71"/>
      <c r="AN29" s="140"/>
      <c r="AO29" s="140"/>
      <c r="AP29" s="71"/>
      <c r="AQ29" s="58"/>
      <c r="AR29" s="71"/>
      <c r="AS29" s="71"/>
      <c r="AT29" s="71"/>
      <c r="AU29" s="71"/>
      <c r="AV29" s="71"/>
      <c r="AW29" s="71"/>
    </row>
    <row r="30" spans="1:49" s="77" customFormat="1" ht="29.25" customHeight="1" x14ac:dyDescent="0.25">
      <c r="A30" s="194" t="s">
        <v>529</v>
      </c>
      <c r="B30" s="316" t="s">
        <v>96</v>
      </c>
      <c r="C30" s="191">
        <v>5</v>
      </c>
      <c r="D30" s="50">
        <f t="shared" si="11"/>
        <v>150</v>
      </c>
      <c r="E30" s="233">
        <f t="shared" si="12"/>
        <v>60</v>
      </c>
      <c r="F30" s="52">
        <v>30</v>
      </c>
      <c r="G30" s="52"/>
      <c r="H30" s="52">
        <v>30</v>
      </c>
      <c r="I30" s="54">
        <f t="shared" si="13"/>
        <v>90</v>
      </c>
      <c r="J30" s="461"/>
      <c r="K30" s="463"/>
      <c r="L30" s="463"/>
      <c r="M30" s="463"/>
      <c r="N30" s="463">
        <v>5</v>
      </c>
      <c r="O30" s="463"/>
      <c r="P30" s="463"/>
      <c r="Q30" s="464"/>
      <c r="R30" s="50" t="s">
        <v>71</v>
      </c>
      <c r="S30" s="120"/>
      <c r="T30" s="516"/>
      <c r="U30" s="518"/>
      <c r="V30" s="519"/>
      <c r="W30" s="518"/>
      <c r="X30" s="518">
        <f>E30</f>
        <v>60</v>
      </c>
      <c r="Y30" s="518"/>
      <c r="Z30" s="518"/>
      <c r="AA30" s="518"/>
      <c r="AB30" s="71"/>
      <c r="AC30" s="140"/>
      <c r="AD30" s="140"/>
      <c r="AE30" s="140"/>
      <c r="AF30" s="71"/>
      <c r="AG30" s="58"/>
      <c r="AH30" s="71"/>
      <c r="AI30" s="71"/>
      <c r="AJ30" s="71"/>
      <c r="AK30" s="71"/>
      <c r="AL30" s="71"/>
      <c r="AM30" s="71"/>
      <c r="AN30" s="140"/>
      <c r="AO30" s="140"/>
      <c r="AP30" s="71"/>
      <c r="AQ30" s="58"/>
      <c r="AR30" s="71"/>
      <c r="AS30" s="71"/>
      <c r="AT30" s="71"/>
      <c r="AU30" s="71"/>
      <c r="AV30" s="71"/>
      <c r="AW30" s="71"/>
    </row>
    <row r="31" spans="1:49" s="77" customFormat="1" ht="32.25" customHeight="1" thickBot="1" x14ac:dyDescent="0.3">
      <c r="A31" s="194" t="s">
        <v>598</v>
      </c>
      <c r="B31" s="537" t="s">
        <v>96</v>
      </c>
      <c r="C31" s="413">
        <v>5</v>
      </c>
      <c r="D31" s="197">
        <f t="shared" si="11"/>
        <v>150</v>
      </c>
      <c r="E31" s="454">
        <f t="shared" si="12"/>
        <v>60</v>
      </c>
      <c r="F31" s="455">
        <v>30</v>
      </c>
      <c r="G31" s="455"/>
      <c r="H31" s="455">
        <v>30</v>
      </c>
      <c r="I31" s="456">
        <f t="shared" si="13"/>
        <v>90</v>
      </c>
      <c r="J31" s="470"/>
      <c r="K31" s="471"/>
      <c r="L31" s="471"/>
      <c r="M31" s="471"/>
      <c r="N31" s="471"/>
      <c r="O31" s="471">
        <v>5</v>
      </c>
      <c r="P31" s="471"/>
      <c r="Q31" s="472"/>
      <c r="R31" s="51" t="s">
        <v>71</v>
      </c>
      <c r="S31" s="384"/>
      <c r="T31" s="516"/>
      <c r="U31" s="518"/>
      <c r="V31" s="519"/>
      <c r="W31" s="518"/>
      <c r="X31" s="518"/>
      <c r="Y31" s="518">
        <f>E31</f>
        <v>60</v>
      </c>
      <c r="Z31" s="518"/>
      <c r="AA31" s="518"/>
      <c r="AB31" s="71"/>
      <c r="AC31" s="140"/>
      <c r="AD31" s="140"/>
      <c r="AE31" s="140"/>
      <c r="AF31" s="71"/>
      <c r="AG31" s="58"/>
      <c r="AH31" s="71"/>
      <c r="AI31" s="71"/>
      <c r="AJ31" s="71"/>
      <c r="AK31" s="71"/>
      <c r="AL31" s="71"/>
      <c r="AM31" s="71"/>
      <c r="AN31" s="140"/>
      <c r="AO31" s="140"/>
      <c r="AP31" s="71"/>
      <c r="AQ31" s="58"/>
      <c r="AR31" s="71"/>
      <c r="AS31" s="71"/>
      <c r="AT31" s="71"/>
      <c r="AU31" s="71"/>
      <c r="AV31" s="71"/>
      <c r="AW31" s="71"/>
    </row>
    <row r="32" spans="1:49" s="77" customFormat="1" ht="23.25" thickBot="1" x14ac:dyDescent="0.3">
      <c r="A32" s="453"/>
      <c r="B32" s="457" t="s">
        <v>514</v>
      </c>
      <c r="C32" s="227">
        <f t="shared" ref="C32:Q32" si="14">SUM(C25:C31)</f>
        <v>35</v>
      </c>
      <c r="D32" s="458">
        <f t="shared" si="14"/>
        <v>1050</v>
      </c>
      <c r="E32" s="227">
        <f t="shared" si="14"/>
        <v>420</v>
      </c>
      <c r="F32" s="458">
        <f t="shared" si="14"/>
        <v>210</v>
      </c>
      <c r="G32" s="227">
        <f t="shared" si="14"/>
        <v>0</v>
      </c>
      <c r="H32" s="458">
        <f t="shared" si="14"/>
        <v>210</v>
      </c>
      <c r="I32" s="227">
        <f t="shared" si="14"/>
        <v>630</v>
      </c>
      <c r="J32" s="458">
        <f t="shared" si="14"/>
        <v>0</v>
      </c>
      <c r="K32" s="227">
        <f t="shared" si="14"/>
        <v>5</v>
      </c>
      <c r="L32" s="458">
        <f t="shared" si="14"/>
        <v>10</v>
      </c>
      <c r="M32" s="227">
        <f t="shared" si="14"/>
        <v>5</v>
      </c>
      <c r="N32" s="458">
        <f t="shared" si="14"/>
        <v>10</v>
      </c>
      <c r="O32" s="227">
        <f t="shared" si="14"/>
        <v>5</v>
      </c>
      <c r="P32" s="458">
        <f t="shared" si="14"/>
        <v>0</v>
      </c>
      <c r="Q32" s="227">
        <f t="shared" si="14"/>
        <v>0</v>
      </c>
      <c r="R32" s="85"/>
      <c r="S32" s="213"/>
      <c r="T32" s="72"/>
      <c r="U32" s="71"/>
      <c r="V32" s="58"/>
      <c r="W32" s="71"/>
      <c r="X32" s="71"/>
      <c r="Y32" s="71"/>
      <c r="Z32" s="71"/>
      <c r="AA32" s="71"/>
      <c r="AB32" s="71"/>
      <c r="AC32" s="140"/>
      <c r="AD32" s="140"/>
      <c r="AE32" s="140"/>
      <c r="AF32" s="71"/>
      <c r="AG32" s="58"/>
      <c r="AH32" s="71"/>
      <c r="AI32" s="71"/>
      <c r="AJ32" s="71"/>
      <c r="AK32" s="71"/>
      <c r="AL32" s="71"/>
      <c r="AM32" s="71"/>
      <c r="AN32" s="140"/>
      <c r="AO32" s="140"/>
      <c r="AP32" s="71"/>
      <c r="AQ32" s="58"/>
      <c r="AR32" s="71"/>
      <c r="AS32" s="71"/>
      <c r="AT32" s="71"/>
      <c r="AU32" s="71"/>
      <c r="AV32" s="71"/>
      <c r="AW32" s="71"/>
    </row>
    <row r="33" spans="1:49" s="80" customFormat="1" ht="23.25" thickBot="1" x14ac:dyDescent="0.35">
      <c r="A33" s="669" t="s">
        <v>297</v>
      </c>
      <c r="B33" s="674"/>
      <c r="C33" s="73">
        <f t="shared" ref="C33:Q33" si="15">C16+C32</f>
        <v>58</v>
      </c>
      <c r="D33" s="73">
        <f t="shared" si="15"/>
        <v>1740</v>
      </c>
      <c r="E33" s="73">
        <f t="shared" si="15"/>
        <v>682</v>
      </c>
      <c r="F33" s="73">
        <f t="shared" si="15"/>
        <v>260</v>
      </c>
      <c r="G33" s="73">
        <f t="shared" si="15"/>
        <v>0</v>
      </c>
      <c r="H33" s="73">
        <f t="shared" si="15"/>
        <v>422</v>
      </c>
      <c r="I33" s="73">
        <f t="shared" si="15"/>
        <v>1058</v>
      </c>
      <c r="J33" s="73">
        <f t="shared" si="15"/>
        <v>8</v>
      </c>
      <c r="K33" s="73">
        <f t="shared" si="15"/>
        <v>17</v>
      </c>
      <c r="L33" s="73">
        <f t="shared" si="15"/>
        <v>10</v>
      </c>
      <c r="M33" s="73">
        <f t="shared" si="15"/>
        <v>8</v>
      </c>
      <c r="N33" s="73">
        <f t="shared" si="15"/>
        <v>10</v>
      </c>
      <c r="O33" s="73">
        <f t="shared" si="15"/>
        <v>5</v>
      </c>
      <c r="P33" s="73">
        <f t="shared" si="15"/>
        <v>0</v>
      </c>
      <c r="Q33" s="227">
        <f t="shared" si="15"/>
        <v>0</v>
      </c>
      <c r="R33" s="85"/>
      <c r="S33" s="215"/>
      <c r="T33" s="72"/>
      <c r="U33" s="71"/>
      <c r="V33" s="58"/>
      <c r="W33" s="71"/>
      <c r="X33" s="71"/>
      <c r="Y33" s="71"/>
      <c r="Z33" s="71"/>
      <c r="AA33" s="71"/>
      <c r="AB33" s="71"/>
      <c r="AC33" s="79"/>
      <c r="AD33" s="79"/>
      <c r="AE33" s="58"/>
      <c r="AF33" s="71"/>
      <c r="AG33" s="58"/>
      <c r="AH33" s="71"/>
      <c r="AI33" s="71"/>
      <c r="AJ33" s="71"/>
      <c r="AK33" s="71"/>
      <c r="AL33" s="71"/>
      <c r="AM33" s="71"/>
      <c r="AN33" s="79"/>
      <c r="AO33" s="58"/>
      <c r="AP33" s="71"/>
      <c r="AQ33" s="58"/>
      <c r="AR33" s="71"/>
      <c r="AS33" s="71"/>
      <c r="AT33" s="71"/>
      <c r="AU33" s="71"/>
      <c r="AV33" s="71"/>
      <c r="AW33" s="71"/>
    </row>
    <row r="34" spans="1:49" s="66" customFormat="1" ht="35.25" x14ac:dyDescent="0.5">
      <c r="A34" s="665" t="s">
        <v>296</v>
      </c>
      <c r="B34" s="665"/>
      <c r="C34" s="665"/>
      <c r="D34" s="665"/>
      <c r="E34" s="665"/>
      <c r="F34" s="665"/>
      <c r="G34" s="665"/>
      <c r="H34" s="665"/>
      <c r="I34" s="665"/>
      <c r="J34" s="665"/>
      <c r="K34" s="665"/>
      <c r="L34" s="665"/>
      <c r="M34" s="665"/>
      <c r="N34" s="665"/>
      <c r="O34" s="665"/>
      <c r="P34" s="665"/>
      <c r="Q34" s="665"/>
      <c r="R34" s="675"/>
      <c r="S34" s="675"/>
      <c r="T34" s="72"/>
      <c r="U34" s="86"/>
      <c r="V34" s="86"/>
      <c r="W34" s="86"/>
      <c r="X34" s="86"/>
      <c r="Y34" s="86"/>
      <c r="Z34" s="86"/>
      <c r="AA34" s="86"/>
      <c r="AB34" s="86"/>
      <c r="AF34" s="86"/>
      <c r="AG34" s="86"/>
      <c r="AH34" s="86"/>
      <c r="AI34" s="86"/>
      <c r="AJ34" s="86"/>
      <c r="AK34" s="86"/>
      <c r="AL34" s="86"/>
      <c r="AM34" s="86"/>
      <c r="AP34" s="86"/>
      <c r="AQ34" s="86"/>
      <c r="AR34" s="86"/>
      <c r="AS34" s="86"/>
      <c r="AT34" s="86"/>
      <c r="AU34" s="86"/>
      <c r="AV34" s="86"/>
      <c r="AW34" s="86"/>
    </row>
    <row r="35" spans="1:49" s="71" customFormat="1" ht="26.25" thickBot="1" x14ac:dyDescent="0.3">
      <c r="A35" s="69"/>
      <c r="B35" s="70" t="s">
        <v>516</v>
      </c>
      <c r="J35" s="69"/>
      <c r="K35" s="69"/>
      <c r="L35" s="69"/>
      <c r="M35" s="69"/>
      <c r="N35" s="69"/>
      <c r="O35" s="69"/>
      <c r="P35" s="69"/>
      <c r="Q35" s="69"/>
      <c r="R35" s="69"/>
      <c r="S35" s="212"/>
      <c r="T35" s="72"/>
      <c r="U35" s="58"/>
      <c r="V35" s="58"/>
      <c r="W35" s="58"/>
      <c r="X35" s="58"/>
      <c r="Y35" s="58"/>
      <c r="Z35" s="58"/>
      <c r="AA35" s="58"/>
      <c r="AB35" s="58"/>
      <c r="AF35" s="58"/>
      <c r="AG35" s="58"/>
      <c r="AH35" s="58"/>
      <c r="AI35" s="58"/>
      <c r="AJ35" s="58"/>
      <c r="AK35" s="58"/>
      <c r="AL35" s="58"/>
      <c r="AM35" s="58"/>
      <c r="AP35" s="58"/>
      <c r="AQ35" s="58"/>
      <c r="AR35" s="58"/>
      <c r="AS35" s="58"/>
      <c r="AT35" s="58"/>
      <c r="AU35" s="58"/>
      <c r="AV35" s="58"/>
      <c r="AW35" s="58"/>
    </row>
    <row r="36" spans="1:49" ht="26.25" customHeight="1" x14ac:dyDescent="0.25">
      <c r="A36" s="49" t="s">
        <v>530</v>
      </c>
      <c r="B36" s="538" t="s">
        <v>180</v>
      </c>
      <c r="C36" s="190">
        <v>5</v>
      </c>
      <c r="D36" s="49">
        <f t="shared" ref="D36" si="16">C36*30</f>
        <v>150</v>
      </c>
      <c r="E36" s="228">
        <f t="shared" ref="E36" si="17">SUM(F36:H36)</f>
        <v>50</v>
      </c>
      <c r="F36" s="63">
        <v>16</v>
      </c>
      <c r="G36" s="63">
        <v>16</v>
      </c>
      <c r="H36" s="710">
        <v>18</v>
      </c>
      <c r="I36" s="64">
        <f t="shared" ref="I36" si="18">D36-E36</f>
        <v>100</v>
      </c>
      <c r="J36" s="473">
        <v>5</v>
      </c>
      <c r="K36" s="474"/>
      <c r="L36" s="474"/>
      <c r="M36" s="474"/>
      <c r="N36" s="459"/>
      <c r="O36" s="459"/>
      <c r="P36" s="459"/>
      <c r="Q36" s="460"/>
      <c r="R36" s="225" t="s">
        <v>69</v>
      </c>
      <c r="S36" s="451" t="s">
        <v>635</v>
      </c>
      <c r="T36" s="72">
        <f>E36</f>
        <v>50</v>
      </c>
      <c r="U36" s="93"/>
      <c r="V36" s="93"/>
      <c r="W36" s="93"/>
      <c r="X36" s="93"/>
      <c r="Y36" s="93"/>
      <c r="Z36" s="93"/>
      <c r="AA36" s="93"/>
      <c r="AB36" s="93"/>
      <c r="AD36" s="139"/>
      <c r="AE36" s="139"/>
      <c r="AF36" s="93"/>
      <c r="AG36" s="93"/>
      <c r="AH36" s="93"/>
      <c r="AI36" s="93"/>
      <c r="AJ36" s="93"/>
      <c r="AK36" s="93"/>
      <c r="AL36" s="93"/>
      <c r="AM36" s="93"/>
      <c r="AO36" s="139"/>
      <c r="AP36" s="93"/>
      <c r="AQ36" s="93"/>
      <c r="AR36" s="93"/>
      <c r="AS36" s="93"/>
      <c r="AT36" s="93"/>
      <c r="AU36" s="93"/>
      <c r="AV36" s="93"/>
      <c r="AW36" s="93"/>
    </row>
    <row r="37" spans="1:49" ht="27" customHeight="1" x14ac:dyDescent="0.25">
      <c r="A37" s="193" t="s">
        <v>531</v>
      </c>
      <c r="B37" s="448" t="s">
        <v>117</v>
      </c>
      <c r="C37" s="191">
        <v>4</v>
      </c>
      <c r="D37" s="50">
        <f>C37*30</f>
        <v>120</v>
      </c>
      <c r="E37" s="522">
        <f>SUM(F37:H37)</f>
        <v>48</v>
      </c>
      <c r="F37" s="52">
        <v>8</v>
      </c>
      <c r="G37" s="52">
        <v>40</v>
      </c>
      <c r="H37" s="52"/>
      <c r="I37" s="54">
        <f>D37-E37</f>
        <v>72</v>
      </c>
      <c r="J37" s="475">
        <v>4</v>
      </c>
      <c r="K37" s="463"/>
      <c r="L37" s="463"/>
      <c r="M37" s="463"/>
      <c r="N37" s="463"/>
      <c r="O37" s="463"/>
      <c r="P37" s="463"/>
      <c r="Q37" s="464"/>
      <c r="R37" s="50" t="s">
        <v>71</v>
      </c>
      <c r="S37" s="423" t="s">
        <v>128</v>
      </c>
      <c r="T37" s="72">
        <f t="shared" ref="T37:T40" si="19">E37</f>
        <v>48</v>
      </c>
      <c r="U37" s="93"/>
      <c r="V37" s="93"/>
      <c r="W37" s="93"/>
      <c r="X37" s="93"/>
      <c r="Y37" s="93"/>
      <c r="Z37" s="93"/>
      <c r="AA37" s="93"/>
      <c r="AB37" s="93"/>
      <c r="AD37" s="139"/>
      <c r="AE37" s="139"/>
      <c r="AF37" s="93"/>
      <c r="AG37" s="93"/>
      <c r="AH37" s="93"/>
      <c r="AI37" s="93"/>
      <c r="AJ37" s="93"/>
      <c r="AK37" s="93"/>
      <c r="AL37" s="93"/>
      <c r="AM37" s="93"/>
      <c r="AO37" s="139"/>
      <c r="AP37" s="93"/>
      <c r="AQ37" s="93"/>
      <c r="AR37" s="93"/>
      <c r="AS37" s="93"/>
      <c r="AT37" s="93"/>
      <c r="AU37" s="93"/>
      <c r="AV37" s="93"/>
      <c r="AW37" s="93"/>
    </row>
    <row r="38" spans="1:49" ht="24.75" customHeight="1" x14ac:dyDescent="0.25">
      <c r="A38" s="193" t="s">
        <v>532</v>
      </c>
      <c r="B38" s="448" t="s">
        <v>573</v>
      </c>
      <c r="C38" s="191">
        <v>5</v>
      </c>
      <c r="D38" s="50">
        <f>C38*30</f>
        <v>150</v>
      </c>
      <c r="E38" s="522">
        <f t="shared" ref="E38:E69" si="20">SUM(F38:H38)</f>
        <v>50</v>
      </c>
      <c r="F38" s="52">
        <v>24</v>
      </c>
      <c r="G38" s="52"/>
      <c r="H38" s="709">
        <v>26</v>
      </c>
      <c r="I38" s="54">
        <f t="shared" ref="I38:I69" si="21">D38-E38</f>
        <v>100</v>
      </c>
      <c r="J38" s="476">
        <v>5</v>
      </c>
      <c r="K38" s="463"/>
      <c r="L38" s="463"/>
      <c r="M38" s="463"/>
      <c r="N38" s="463"/>
      <c r="O38" s="463"/>
      <c r="P38" s="463"/>
      <c r="Q38" s="464"/>
      <c r="R38" s="50" t="s">
        <v>69</v>
      </c>
      <c r="S38" s="423" t="s">
        <v>602</v>
      </c>
      <c r="T38" s="72">
        <f t="shared" si="19"/>
        <v>50</v>
      </c>
      <c r="U38" s="93"/>
      <c r="V38" s="93"/>
      <c r="W38" s="93"/>
      <c r="X38" s="93"/>
      <c r="Y38" s="93"/>
      <c r="Z38" s="93"/>
      <c r="AA38" s="93"/>
      <c r="AB38" s="93"/>
      <c r="AD38" s="139"/>
      <c r="AE38" s="139"/>
      <c r="AF38" s="93"/>
      <c r="AG38" s="93"/>
      <c r="AH38" s="93"/>
      <c r="AI38" s="93"/>
      <c r="AJ38" s="93"/>
      <c r="AK38" s="93"/>
      <c r="AL38" s="93"/>
      <c r="AM38" s="93"/>
      <c r="AO38" s="139"/>
      <c r="AP38" s="93"/>
      <c r="AQ38" s="93"/>
      <c r="AR38" s="93"/>
      <c r="AS38" s="93"/>
      <c r="AT38" s="93"/>
      <c r="AU38" s="93"/>
      <c r="AV38" s="93"/>
      <c r="AW38" s="93"/>
    </row>
    <row r="39" spans="1:49" ht="32.25" customHeight="1" x14ac:dyDescent="0.25">
      <c r="A39" s="193" t="s">
        <v>533</v>
      </c>
      <c r="B39" s="539" t="s">
        <v>507</v>
      </c>
      <c r="C39" s="194">
        <v>3</v>
      </c>
      <c r="D39" s="50">
        <f>C39*30</f>
        <v>90</v>
      </c>
      <c r="E39" s="522">
        <f t="shared" si="20"/>
        <v>44</v>
      </c>
      <c r="F39" s="342">
        <f>8+8</f>
        <v>16</v>
      </c>
      <c r="G39" s="342">
        <v>4</v>
      </c>
      <c r="H39" s="342">
        <v>24</v>
      </c>
      <c r="I39" s="54">
        <f t="shared" si="21"/>
        <v>46</v>
      </c>
      <c r="J39" s="467">
        <v>3</v>
      </c>
      <c r="K39" s="468"/>
      <c r="L39" s="468"/>
      <c r="M39" s="468"/>
      <c r="N39" s="468"/>
      <c r="O39" s="468"/>
      <c r="P39" s="468"/>
      <c r="Q39" s="469"/>
      <c r="R39" s="193" t="s">
        <v>71</v>
      </c>
      <c r="S39" s="422" t="s">
        <v>619</v>
      </c>
      <c r="T39" s="72">
        <f t="shared" si="19"/>
        <v>44</v>
      </c>
      <c r="U39" s="93"/>
      <c r="V39" s="93"/>
      <c r="W39" s="93"/>
      <c r="X39" s="93"/>
      <c r="Y39" s="93"/>
      <c r="Z39" s="93"/>
      <c r="AA39" s="93"/>
      <c r="AB39" s="93"/>
      <c r="AD39" s="139"/>
      <c r="AE39" s="139"/>
      <c r="AF39" s="93"/>
      <c r="AG39" s="93"/>
      <c r="AH39" s="93"/>
      <c r="AI39" s="93"/>
      <c r="AJ39" s="93"/>
      <c r="AK39" s="93"/>
      <c r="AL39" s="93"/>
      <c r="AM39" s="93"/>
      <c r="AO39" s="139"/>
      <c r="AP39" s="93"/>
      <c r="AQ39" s="93"/>
      <c r="AR39" s="93"/>
      <c r="AS39" s="93"/>
      <c r="AT39" s="93"/>
      <c r="AU39" s="93"/>
      <c r="AV39" s="93"/>
      <c r="AW39" s="93"/>
    </row>
    <row r="40" spans="1:49" ht="27" customHeight="1" x14ac:dyDescent="0.25">
      <c r="A40" s="193" t="s">
        <v>534</v>
      </c>
      <c r="B40" s="540" t="s">
        <v>574</v>
      </c>
      <c r="C40" s="194">
        <v>5</v>
      </c>
      <c r="D40" s="50">
        <f t="shared" ref="D40:D69" si="22">C40*30</f>
        <v>150</v>
      </c>
      <c r="E40" s="522">
        <f t="shared" si="20"/>
        <v>50</v>
      </c>
      <c r="F40" s="342">
        <v>24</v>
      </c>
      <c r="G40" s="342"/>
      <c r="H40" s="711">
        <v>26</v>
      </c>
      <c r="I40" s="54">
        <f t="shared" si="21"/>
        <v>100</v>
      </c>
      <c r="J40" s="477">
        <v>5</v>
      </c>
      <c r="K40" s="468"/>
      <c r="L40" s="468"/>
      <c r="M40" s="468"/>
      <c r="N40" s="468"/>
      <c r="O40" s="468"/>
      <c r="P40" s="468"/>
      <c r="Q40" s="469"/>
      <c r="R40" s="193" t="s">
        <v>69</v>
      </c>
      <c r="S40" s="422" t="s">
        <v>636</v>
      </c>
      <c r="T40" s="72">
        <f t="shared" si="19"/>
        <v>50</v>
      </c>
      <c r="U40" s="93"/>
      <c r="V40" s="93"/>
      <c r="W40" s="93"/>
      <c r="X40" s="93"/>
      <c r="Y40" s="93"/>
      <c r="Z40" s="93"/>
      <c r="AA40" s="93"/>
      <c r="AB40" s="93"/>
      <c r="AD40" s="139"/>
      <c r="AE40" s="139"/>
      <c r="AF40" s="93"/>
      <c r="AG40" s="93"/>
      <c r="AH40" s="93"/>
      <c r="AI40" s="93"/>
      <c r="AJ40" s="93"/>
      <c r="AK40" s="93"/>
      <c r="AL40" s="93"/>
      <c r="AM40" s="93"/>
      <c r="AO40" s="139"/>
      <c r="AP40" s="93"/>
      <c r="AQ40" s="93"/>
      <c r="AR40" s="93"/>
      <c r="AS40" s="93"/>
      <c r="AT40" s="93"/>
      <c r="AU40" s="93"/>
      <c r="AV40" s="93"/>
      <c r="AW40" s="93"/>
    </row>
    <row r="41" spans="1:49" ht="44.25" customHeight="1" x14ac:dyDescent="0.25">
      <c r="A41" s="193" t="s">
        <v>535</v>
      </c>
      <c r="B41" s="541" t="s">
        <v>279</v>
      </c>
      <c r="C41" s="191">
        <v>5</v>
      </c>
      <c r="D41" s="50">
        <f t="shared" si="22"/>
        <v>150</v>
      </c>
      <c r="E41" s="522">
        <f t="shared" si="20"/>
        <v>50</v>
      </c>
      <c r="F41" s="52">
        <v>16</v>
      </c>
      <c r="G41" s="52">
        <v>16</v>
      </c>
      <c r="H41" s="709">
        <v>18</v>
      </c>
      <c r="I41" s="54">
        <f t="shared" si="21"/>
        <v>100</v>
      </c>
      <c r="J41" s="477"/>
      <c r="K41" s="478">
        <v>5</v>
      </c>
      <c r="L41" s="478"/>
      <c r="M41" s="478"/>
      <c r="N41" s="468"/>
      <c r="O41" s="468"/>
      <c r="P41" s="468"/>
      <c r="Q41" s="469"/>
      <c r="R41" s="226" t="s">
        <v>69</v>
      </c>
      <c r="S41" s="422" t="s">
        <v>635</v>
      </c>
      <c r="T41" s="72"/>
      <c r="U41" s="93">
        <f>E41</f>
        <v>50</v>
      </c>
      <c r="V41" s="93"/>
      <c r="W41" s="93"/>
      <c r="X41" s="93"/>
      <c r="Y41" s="93"/>
      <c r="Z41" s="93"/>
      <c r="AA41" s="93"/>
      <c r="AB41" s="93"/>
      <c r="AD41" s="139"/>
      <c r="AE41" s="139"/>
      <c r="AF41" s="93"/>
      <c r="AG41" s="93"/>
      <c r="AH41" s="93"/>
      <c r="AI41" s="93"/>
      <c r="AJ41" s="93"/>
      <c r="AK41" s="93"/>
      <c r="AL41" s="93"/>
      <c r="AM41" s="93"/>
      <c r="AO41" s="139"/>
      <c r="AP41" s="93"/>
      <c r="AQ41" s="93"/>
      <c r="AR41" s="93"/>
      <c r="AS41" s="93"/>
      <c r="AT41" s="93"/>
      <c r="AU41" s="93"/>
      <c r="AV41" s="93"/>
      <c r="AW41" s="93"/>
    </row>
    <row r="42" spans="1:49" ht="40.5" customHeight="1" x14ac:dyDescent="0.25">
      <c r="A42" s="504" t="s">
        <v>536</v>
      </c>
      <c r="B42" s="542" t="s">
        <v>600</v>
      </c>
      <c r="C42" s="191">
        <v>4</v>
      </c>
      <c r="D42" s="50">
        <f t="shared" si="22"/>
        <v>120</v>
      </c>
      <c r="E42" s="522">
        <f t="shared" si="20"/>
        <v>48</v>
      </c>
      <c r="F42" s="52">
        <v>24</v>
      </c>
      <c r="G42" s="52"/>
      <c r="H42" s="52">
        <v>24</v>
      </c>
      <c r="I42" s="54">
        <f t="shared" si="21"/>
        <v>72</v>
      </c>
      <c r="J42" s="475"/>
      <c r="K42" s="463">
        <v>4</v>
      </c>
      <c r="L42" s="463"/>
      <c r="M42" s="463"/>
      <c r="N42" s="463"/>
      <c r="O42" s="463"/>
      <c r="P42" s="463"/>
      <c r="Q42" s="464"/>
      <c r="R42" s="50" t="s">
        <v>71</v>
      </c>
      <c r="S42" s="423" t="s">
        <v>590</v>
      </c>
      <c r="T42" s="72"/>
      <c r="U42" s="93">
        <f t="shared" ref="U42:U43" si="23">E42</f>
        <v>48</v>
      </c>
      <c r="V42" s="93"/>
      <c r="W42" s="93"/>
      <c r="X42" s="93"/>
      <c r="Y42" s="93"/>
      <c r="Z42" s="93"/>
      <c r="AA42" s="93"/>
      <c r="AB42" s="93"/>
      <c r="AD42" s="139"/>
      <c r="AE42" s="139"/>
      <c r="AF42" s="93"/>
      <c r="AG42" s="93"/>
      <c r="AH42" s="93"/>
      <c r="AI42" s="93"/>
      <c r="AJ42" s="93"/>
      <c r="AK42" s="93"/>
      <c r="AL42" s="93"/>
      <c r="AM42" s="93"/>
      <c r="AO42" s="139"/>
      <c r="AP42" s="93"/>
      <c r="AQ42" s="93"/>
      <c r="AR42" s="93"/>
      <c r="AS42" s="93"/>
      <c r="AT42" s="93"/>
      <c r="AU42" s="93"/>
      <c r="AV42" s="93"/>
      <c r="AW42" s="93"/>
    </row>
    <row r="43" spans="1:49" ht="25.5" customHeight="1" x14ac:dyDescent="0.25">
      <c r="A43" s="504" t="s">
        <v>537</v>
      </c>
      <c r="B43" s="448" t="s">
        <v>575</v>
      </c>
      <c r="C43" s="191">
        <v>4</v>
      </c>
      <c r="D43" s="50">
        <f t="shared" si="22"/>
        <v>120</v>
      </c>
      <c r="E43" s="522">
        <f t="shared" si="20"/>
        <v>48</v>
      </c>
      <c r="F43" s="52">
        <v>20</v>
      </c>
      <c r="G43" s="52"/>
      <c r="H43" s="52">
        <v>28</v>
      </c>
      <c r="I43" s="54">
        <f t="shared" si="21"/>
        <v>72</v>
      </c>
      <c r="J43" s="475"/>
      <c r="K43" s="463">
        <v>4</v>
      </c>
      <c r="L43" s="463"/>
      <c r="M43" s="463"/>
      <c r="N43" s="463"/>
      <c r="O43" s="463"/>
      <c r="P43" s="463"/>
      <c r="Q43" s="464"/>
      <c r="R43" s="50" t="s">
        <v>71</v>
      </c>
      <c r="S43" s="423" t="s">
        <v>636</v>
      </c>
      <c r="T43" s="72"/>
      <c r="U43" s="93">
        <f t="shared" si="23"/>
        <v>48</v>
      </c>
      <c r="V43" s="93"/>
      <c r="W43" s="93"/>
      <c r="X43" s="93"/>
      <c r="Y43" s="93"/>
      <c r="Z43" s="93"/>
      <c r="AA43" s="93"/>
      <c r="AB43" s="93"/>
      <c r="AD43" s="139"/>
      <c r="AE43" s="139"/>
      <c r="AF43" s="93"/>
      <c r="AG43" s="93"/>
      <c r="AH43" s="93"/>
      <c r="AI43" s="93"/>
      <c r="AJ43" s="93"/>
      <c r="AK43" s="93"/>
      <c r="AL43" s="93"/>
      <c r="AM43" s="93"/>
      <c r="AO43" s="139"/>
      <c r="AP43" s="93"/>
      <c r="AQ43" s="93"/>
      <c r="AR43" s="93"/>
      <c r="AS43" s="93"/>
      <c r="AT43" s="93"/>
      <c r="AU43" s="93"/>
      <c r="AV43" s="93"/>
      <c r="AW43" s="93"/>
    </row>
    <row r="44" spans="1:49" ht="27" customHeight="1" x14ac:dyDescent="0.25">
      <c r="A44" s="504" t="s">
        <v>538</v>
      </c>
      <c r="B44" s="541" t="s">
        <v>122</v>
      </c>
      <c r="C44" s="191">
        <v>5</v>
      </c>
      <c r="D44" s="50">
        <f t="shared" si="22"/>
        <v>150</v>
      </c>
      <c r="E44" s="522">
        <f t="shared" si="20"/>
        <v>50</v>
      </c>
      <c r="F44" s="52">
        <v>24</v>
      </c>
      <c r="G44" s="52"/>
      <c r="H44" s="709">
        <v>26</v>
      </c>
      <c r="I44" s="54">
        <f t="shared" si="21"/>
        <v>100</v>
      </c>
      <c r="J44" s="477"/>
      <c r="K44" s="478"/>
      <c r="L44" s="478">
        <v>5</v>
      </c>
      <c r="M44" s="478"/>
      <c r="N44" s="468"/>
      <c r="O44" s="468"/>
      <c r="P44" s="468"/>
      <c r="Q44" s="469"/>
      <c r="R44" s="226" t="s">
        <v>69</v>
      </c>
      <c r="S44" s="422" t="s">
        <v>513</v>
      </c>
      <c r="T44" s="72"/>
      <c r="U44" s="93"/>
      <c r="V44" s="93">
        <f>E44</f>
        <v>50</v>
      </c>
      <c r="W44" s="93"/>
      <c r="X44" s="93"/>
      <c r="Y44" s="93"/>
      <c r="Z44" s="93"/>
      <c r="AA44" s="93"/>
      <c r="AB44" s="93"/>
      <c r="AD44" s="139"/>
      <c r="AE44" s="139"/>
      <c r="AF44" s="93"/>
      <c r="AG44" s="93"/>
      <c r="AH44" s="93"/>
      <c r="AI44" s="93"/>
      <c r="AJ44" s="93"/>
      <c r="AK44" s="93"/>
      <c r="AL44" s="93"/>
      <c r="AM44" s="93"/>
      <c r="AO44" s="139"/>
      <c r="AP44" s="93"/>
      <c r="AQ44" s="93"/>
      <c r="AR44" s="93"/>
      <c r="AS44" s="93"/>
      <c r="AT44" s="93"/>
      <c r="AU44" s="93"/>
      <c r="AV44" s="93"/>
      <c r="AW44" s="93"/>
    </row>
    <row r="45" spans="1:49" ht="24" customHeight="1" x14ac:dyDescent="0.25">
      <c r="A45" s="504" t="s">
        <v>539</v>
      </c>
      <c r="B45" s="448" t="s">
        <v>118</v>
      </c>
      <c r="C45" s="191">
        <v>5</v>
      </c>
      <c r="D45" s="50">
        <f t="shared" si="22"/>
        <v>150</v>
      </c>
      <c r="E45" s="522">
        <f t="shared" si="20"/>
        <v>50</v>
      </c>
      <c r="F45" s="52">
        <v>24</v>
      </c>
      <c r="G45" s="709">
        <v>26</v>
      </c>
      <c r="H45" s="52"/>
      <c r="I45" s="54">
        <f t="shared" si="21"/>
        <v>100</v>
      </c>
      <c r="J45" s="475"/>
      <c r="K45" s="463"/>
      <c r="L45" s="462">
        <v>5</v>
      </c>
      <c r="M45" s="463"/>
      <c r="N45" s="463"/>
      <c r="O45" s="463"/>
      <c r="P45" s="463"/>
      <c r="Q45" s="464"/>
      <c r="R45" s="50" t="s">
        <v>69</v>
      </c>
      <c r="S45" s="423" t="s">
        <v>504</v>
      </c>
      <c r="T45" s="72"/>
      <c r="U45" s="93"/>
      <c r="V45" s="93">
        <f t="shared" ref="V45:V48" si="24">E45</f>
        <v>50</v>
      </c>
      <c r="W45" s="93"/>
      <c r="X45" s="93"/>
      <c r="Y45" s="93"/>
      <c r="Z45" s="93"/>
      <c r="AA45" s="93"/>
      <c r="AB45" s="93"/>
      <c r="AD45" s="139"/>
      <c r="AE45" s="139"/>
      <c r="AF45" s="93"/>
      <c r="AG45" s="93"/>
      <c r="AH45" s="93"/>
      <c r="AI45" s="93"/>
      <c r="AJ45" s="93"/>
      <c r="AK45" s="93"/>
      <c r="AL45" s="93"/>
      <c r="AM45" s="93"/>
      <c r="AO45" s="139"/>
      <c r="AP45" s="93"/>
      <c r="AQ45" s="93"/>
      <c r="AR45" s="93"/>
      <c r="AS45" s="93"/>
      <c r="AT45" s="93"/>
      <c r="AU45" s="93"/>
      <c r="AV45" s="93"/>
      <c r="AW45" s="93"/>
    </row>
    <row r="46" spans="1:49" ht="27.75" customHeight="1" x14ac:dyDescent="0.25">
      <c r="A46" s="504" t="s">
        <v>540</v>
      </c>
      <c r="B46" s="542" t="s">
        <v>124</v>
      </c>
      <c r="C46" s="191">
        <v>5</v>
      </c>
      <c r="D46" s="50">
        <f t="shared" si="22"/>
        <v>150</v>
      </c>
      <c r="E46" s="522">
        <f t="shared" si="20"/>
        <v>50</v>
      </c>
      <c r="F46" s="52">
        <v>24</v>
      </c>
      <c r="G46" s="52"/>
      <c r="H46" s="709">
        <v>26</v>
      </c>
      <c r="I46" s="54">
        <f t="shared" si="21"/>
        <v>100</v>
      </c>
      <c r="J46" s="475"/>
      <c r="K46" s="463"/>
      <c r="L46" s="462">
        <v>5</v>
      </c>
      <c r="M46" s="463"/>
      <c r="N46" s="463"/>
      <c r="O46" s="463"/>
      <c r="P46" s="463"/>
      <c r="Q46" s="464"/>
      <c r="R46" s="50" t="s">
        <v>69</v>
      </c>
      <c r="S46" s="423" t="s">
        <v>571</v>
      </c>
      <c r="T46" s="72"/>
      <c r="U46" s="93"/>
      <c r="V46" s="93">
        <f t="shared" si="24"/>
        <v>50</v>
      </c>
      <c r="W46" s="93"/>
      <c r="X46" s="93"/>
      <c r="Y46" s="93"/>
      <c r="Z46" s="93"/>
      <c r="AA46" s="93"/>
      <c r="AB46" s="93"/>
      <c r="AD46" s="139"/>
      <c r="AE46" s="139"/>
      <c r="AF46" s="93"/>
      <c r="AG46" s="93"/>
      <c r="AH46" s="93"/>
      <c r="AI46" s="93"/>
      <c r="AJ46" s="93"/>
      <c r="AK46" s="93"/>
      <c r="AL46" s="93"/>
      <c r="AM46" s="93"/>
      <c r="AO46" s="139"/>
      <c r="AP46" s="93"/>
      <c r="AQ46" s="93"/>
      <c r="AR46" s="93"/>
      <c r="AS46" s="93"/>
      <c r="AT46" s="93"/>
      <c r="AU46" s="93"/>
      <c r="AV46" s="93"/>
      <c r="AW46" s="93"/>
    </row>
    <row r="47" spans="1:49" ht="27.75" customHeight="1" x14ac:dyDescent="0.25">
      <c r="A47" s="504" t="s">
        <v>541</v>
      </c>
      <c r="B47" s="542" t="s">
        <v>614</v>
      </c>
      <c r="C47" s="336">
        <v>1</v>
      </c>
      <c r="D47" s="249">
        <f t="shared" si="22"/>
        <v>30</v>
      </c>
      <c r="E47" s="523"/>
      <c r="F47" s="117"/>
      <c r="G47" s="117"/>
      <c r="H47" s="117"/>
      <c r="I47" s="54">
        <f t="shared" si="21"/>
        <v>30</v>
      </c>
      <c r="J47" s="475"/>
      <c r="K47" s="463"/>
      <c r="L47" s="465">
        <v>1</v>
      </c>
      <c r="M47" s="463"/>
      <c r="N47" s="463"/>
      <c r="O47" s="463"/>
      <c r="P47" s="463"/>
      <c r="Q47" s="464"/>
      <c r="R47" s="249" t="s">
        <v>127</v>
      </c>
      <c r="S47" s="423" t="s">
        <v>571</v>
      </c>
      <c r="T47" s="72"/>
      <c r="U47" s="93"/>
      <c r="V47" s="93">
        <f t="shared" si="24"/>
        <v>0</v>
      </c>
      <c r="W47" s="93"/>
      <c r="X47" s="93"/>
      <c r="Y47" s="93"/>
      <c r="Z47" s="93"/>
      <c r="AA47" s="93"/>
      <c r="AB47" s="93"/>
      <c r="AD47" s="139"/>
      <c r="AE47" s="139"/>
      <c r="AF47" s="93"/>
      <c r="AG47" s="93"/>
      <c r="AH47" s="93"/>
      <c r="AI47" s="93"/>
      <c r="AJ47" s="93"/>
      <c r="AK47" s="93"/>
      <c r="AL47" s="93"/>
      <c r="AM47" s="93"/>
      <c r="AO47" s="139"/>
      <c r="AP47" s="93"/>
      <c r="AQ47" s="93"/>
      <c r="AR47" s="93"/>
      <c r="AS47" s="93"/>
      <c r="AT47" s="93"/>
      <c r="AU47" s="93"/>
      <c r="AV47" s="93"/>
      <c r="AW47" s="93"/>
    </row>
    <row r="48" spans="1:49" ht="39.75" customHeight="1" x14ac:dyDescent="0.25">
      <c r="A48" s="504" t="s">
        <v>542</v>
      </c>
      <c r="B48" s="448" t="s">
        <v>582</v>
      </c>
      <c r="C48" s="191">
        <v>4</v>
      </c>
      <c r="D48" s="50">
        <f t="shared" si="22"/>
        <v>120</v>
      </c>
      <c r="E48" s="522">
        <f t="shared" si="20"/>
        <v>48</v>
      </c>
      <c r="F48" s="52">
        <v>24</v>
      </c>
      <c r="G48" s="52"/>
      <c r="H48" s="52">
        <v>24</v>
      </c>
      <c r="I48" s="54">
        <f t="shared" si="21"/>
        <v>72</v>
      </c>
      <c r="J48" s="475"/>
      <c r="K48" s="463"/>
      <c r="L48" s="465">
        <v>4</v>
      </c>
      <c r="M48" s="462"/>
      <c r="N48" s="463"/>
      <c r="O48" s="463"/>
      <c r="P48" s="463"/>
      <c r="Q48" s="464"/>
      <c r="R48" s="249" t="s">
        <v>71</v>
      </c>
      <c r="S48" s="423" t="s">
        <v>571</v>
      </c>
      <c r="T48" s="72"/>
      <c r="U48" s="93"/>
      <c r="V48" s="93">
        <f t="shared" si="24"/>
        <v>48</v>
      </c>
      <c r="W48" s="93"/>
      <c r="X48" s="93"/>
      <c r="Y48" s="93"/>
      <c r="Z48" s="93"/>
      <c r="AA48" s="93"/>
      <c r="AB48" s="93"/>
      <c r="AD48" s="139"/>
      <c r="AE48" s="139"/>
      <c r="AF48" s="93"/>
      <c r="AG48" s="93"/>
      <c r="AH48" s="93"/>
      <c r="AI48" s="93"/>
      <c r="AJ48" s="93"/>
      <c r="AK48" s="93"/>
      <c r="AL48" s="93"/>
      <c r="AM48" s="93"/>
      <c r="AO48" s="139"/>
      <c r="AP48" s="93"/>
      <c r="AQ48" s="93"/>
      <c r="AR48" s="93"/>
      <c r="AS48" s="93"/>
      <c r="AT48" s="93"/>
      <c r="AU48" s="93"/>
      <c r="AV48" s="93"/>
      <c r="AW48" s="93"/>
    </row>
    <row r="49" spans="1:49" ht="22.9" customHeight="1" x14ac:dyDescent="0.25">
      <c r="A49" s="504" t="s">
        <v>543</v>
      </c>
      <c r="B49" s="541" t="s">
        <v>184</v>
      </c>
      <c r="C49" s="191">
        <v>5</v>
      </c>
      <c r="D49" s="50">
        <f t="shared" si="22"/>
        <v>150</v>
      </c>
      <c r="E49" s="522">
        <f t="shared" si="20"/>
        <v>48</v>
      </c>
      <c r="F49" s="52">
        <v>18</v>
      </c>
      <c r="G49" s="52">
        <v>16</v>
      </c>
      <c r="H49" s="52">
        <v>14</v>
      </c>
      <c r="I49" s="54">
        <f t="shared" si="21"/>
        <v>102</v>
      </c>
      <c r="J49" s="477"/>
      <c r="K49" s="478"/>
      <c r="L49" s="478"/>
      <c r="M49" s="465">
        <v>5</v>
      </c>
      <c r="N49" s="468"/>
      <c r="O49" s="468"/>
      <c r="P49" s="468"/>
      <c r="Q49" s="469"/>
      <c r="R49" s="249" t="s">
        <v>71</v>
      </c>
      <c r="S49" s="422" t="s">
        <v>512</v>
      </c>
      <c r="T49" s="72"/>
      <c r="U49" s="93"/>
      <c r="V49" s="93"/>
      <c r="W49" s="93">
        <f>E49</f>
        <v>48</v>
      </c>
      <c r="X49" s="93"/>
      <c r="Y49" s="93"/>
      <c r="Z49" s="93"/>
      <c r="AA49" s="93"/>
      <c r="AB49" s="93"/>
      <c r="AD49" s="139"/>
      <c r="AE49" s="139"/>
      <c r="AF49" s="93"/>
      <c r="AG49" s="93"/>
      <c r="AH49" s="93"/>
      <c r="AI49" s="93"/>
      <c r="AJ49" s="93"/>
      <c r="AK49" s="93"/>
      <c r="AL49" s="93"/>
      <c r="AM49" s="93"/>
      <c r="AO49" s="139"/>
      <c r="AP49" s="93"/>
      <c r="AQ49" s="93"/>
      <c r="AR49" s="93"/>
      <c r="AS49" s="93"/>
      <c r="AT49" s="93"/>
      <c r="AU49" s="93"/>
      <c r="AV49" s="93"/>
      <c r="AW49" s="93"/>
    </row>
    <row r="50" spans="1:49" ht="42" customHeight="1" x14ac:dyDescent="0.25">
      <c r="A50" s="504" t="s">
        <v>544</v>
      </c>
      <c r="B50" s="592" t="s">
        <v>648</v>
      </c>
      <c r="C50" s="191">
        <v>6</v>
      </c>
      <c r="D50" s="50">
        <f t="shared" si="22"/>
        <v>180</v>
      </c>
      <c r="E50" s="522">
        <f t="shared" si="20"/>
        <v>60</v>
      </c>
      <c r="F50" s="52">
        <v>24</v>
      </c>
      <c r="G50" s="52">
        <v>12</v>
      </c>
      <c r="H50" s="52">
        <v>24</v>
      </c>
      <c r="I50" s="54">
        <f t="shared" si="21"/>
        <v>120</v>
      </c>
      <c r="J50" s="475"/>
      <c r="K50" s="463"/>
      <c r="L50" s="463"/>
      <c r="M50" s="462">
        <v>6</v>
      </c>
      <c r="N50" s="463"/>
      <c r="O50" s="463"/>
      <c r="P50" s="463"/>
      <c r="Q50" s="464"/>
      <c r="R50" s="50" t="s">
        <v>69</v>
      </c>
      <c r="S50" s="423" t="s">
        <v>571</v>
      </c>
      <c r="T50" s="72"/>
      <c r="U50" s="492"/>
      <c r="V50" s="93"/>
      <c r="W50" s="93">
        <f t="shared" ref="W50:W53" si="25">E50</f>
        <v>60</v>
      </c>
      <c r="X50" s="93"/>
      <c r="Y50" s="93"/>
      <c r="Z50" s="93"/>
      <c r="AA50" s="93"/>
      <c r="AB50" s="93"/>
      <c r="AD50" s="139"/>
      <c r="AE50" s="139"/>
      <c r="AF50" s="93"/>
      <c r="AG50" s="93"/>
      <c r="AH50" s="93"/>
      <c r="AI50" s="93"/>
      <c r="AJ50" s="93"/>
      <c r="AK50" s="93"/>
      <c r="AL50" s="93"/>
      <c r="AM50" s="93"/>
      <c r="AO50" s="139"/>
      <c r="AP50" s="93"/>
      <c r="AQ50" s="93"/>
      <c r="AR50" s="93"/>
      <c r="AS50" s="93"/>
      <c r="AT50" s="93"/>
      <c r="AU50" s="93"/>
      <c r="AV50" s="93"/>
      <c r="AW50" s="93"/>
    </row>
    <row r="51" spans="1:49" ht="41.25" customHeight="1" x14ac:dyDescent="0.25">
      <c r="A51" s="504" t="s">
        <v>545</v>
      </c>
      <c r="B51" s="592" t="s">
        <v>649</v>
      </c>
      <c r="C51" s="191">
        <v>1</v>
      </c>
      <c r="D51" s="50">
        <f t="shared" si="22"/>
        <v>30</v>
      </c>
      <c r="E51" s="522">
        <f t="shared" si="20"/>
        <v>0</v>
      </c>
      <c r="F51" s="52"/>
      <c r="G51" s="52"/>
      <c r="H51" s="52"/>
      <c r="I51" s="54">
        <f t="shared" si="21"/>
        <v>30</v>
      </c>
      <c r="J51" s="475"/>
      <c r="K51" s="463"/>
      <c r="L51" s="463"/>
      <c r="M51" s="465">
        <v>1</v>
      </c>
      <c r="N51" s="463"/>
      <c r="O51" s="463"/>
      <c r="P51" s="463"/>
      <c r="Q51" s="464"/>
      <c r="R51" s="50" t="s">
        <v>127</v>
      </c>
      <c r="S51" s="423" t="s">
        <v>571</v>
      </c>
      <c r="T51" s="72"/>
      <c r="U51" s="93"/>
      <c r="V51" s="93"/>
      <c r="W51" s="93">
        <f t="shared" si="25"/>
        <v>0</v>
      </c>
      <c r="X51" s="93"/>
      <c r="Y51" s="93"/>
      <c r="Z51" s="93"/>
      <c r="AA51" s="93"/>
      <c r="AB51" s="93"/>
      <c r="AD51" s="139"/>
      <c r="AE51" s="139"/>
      <c r="AF51" s="93"/>
      <c r="AG51" s="93"/>
      <c r="AH51" s="93"/>
      <c r="AI51" s="93"/>
      <c r="AJ51" s="93"/>
      <c r="AK51" s="93"/>
      <c r="AL51" s="93"/>
      <c r="AM51" s="93"/>
      <c r="AO51" s="139"/>
      <c r="AP51" s="93"/>
      <c r="AQ51" s="93"/>
      <c r="AR51" s="93"/>
      <c r="AS51" s="93"/>
      <c r="AT51" s="93"/>
      <c r="AU51" s="93"/>
      <c r="AV51" s="93"/>
      <c r="AW51" s="93"/>
    </row>
    <row r="52" spans="1:49" ht="22.15" customHeight="1" x14ac:dyDescent="0.25">
      <c r="A52" s="504" t="s">
        <v>546</v>
      </c>
      <c r="B52" s="448" t="s">
        <v>177</v>
      </c>
      <c r="C52" s="191">
        <v>5</v>
      </c>
      <c r="D52" s="50">
        <f t="shared" si="22"/>
        <v>150</v>
      </c>
      <c r="E52" s="522">
        <f t="shared" si="20"/>
        <v>50</v>
      </c>
      <c r="F52" s="52">
        <v>24</v>
      </c>
      <c r="G52" s="52"/>
      <c r="H52" s="709">
        <v>26</v>
      </c>
      <c r="I52" s="54">
        <f t="shared" si="21"/>
        <v>100</v>
      </c>
      <c r="J52" s="475"/>
      <c r="K52" s="463"/>
      <c r="L52" s="463"/>
      <c r="M52" s="462">
        <v>5</v>
      </c>
      <c r="N52" s="463"/>
      <c r="O52" s="463"/>
      <c r="P52" s="463"/>
      <c r="Q52" s="464"/>
      <c r="R52" s="50" t="s">
        <v>69</v>
      </c>
      <c r="S52" s="423" t="s">
        <v>637</v>
      </c>
      <c r="T52" s="72"/>
      <c r="U52" s="93"/>
      <c r="V52" s="93"/>
      <c r="W52" s="93">
        <f t="shared" si="25"/>
        <v>50</v>
      </c>
      <c r="X52" s="93"/>
      <c r="Y52" s="93"/>
      <c r="Z52" s="93"/>
      <c r="AA52" s="93"/>
      <c r="AB52" s="93"/>
      <c r="AD52" s="139"/>
      <c r="AE52" s="139"/>
      <c r="AF52" s="93"/>
      <c r="AG52" s="93"/>
      <c r="AH52" s="93"/>
      <c r="AI52" s="93"/>
      <c r="AJ52" s="93"/>
      <c r="AK52" s="93"/>
      <c r="AL52" s="93"/>
      <c r="AM52" s="93"/>
      <c r="AO52" s="139"/>
      <c r="AP52" s="93"/>
      <c r="AQ52" s="93"/>
      <c r="AR52" s="93"/>
      <c r="AS52" s="93"/>
      <c r="AT52" s="93"/>
      <c r="AU52" s="93"/>
      <c r="AV52" s="93"/>
      <c r="AW52" s="93"/>
    </row>
    <row r="53" spans="1:49" ht="22.15" customHeight="1" x14ac:dyDescent="0.25">
      <c r="A53" s="504" t="s">
        <v>547</v>
      </c>
      <c r="B53" s="543" t="s">
        <v>576</v>
      </c>
      <c r="C53" s="191">
        <v>5</v>
      </c>
      <c r="D53" s="50">
        <f t="shared" si="22"/>
        <v>150</v>
      </c>
      <c r="E53" s="522">
        <f t="shared" si="20"/>
        <v>50</v>
      </c>
      <c r="F53" s="52">
        <v>24</v>
      </c>
      <c r="G53" s="52">
        <v>12</v>
      </c>
      <c r="H53" s="709">
        <v>14</v>
      </c>
      <c r="I53" s="54">
        <f t="shared" si="21"/>
        <v>100</v>
      </c>
      <c r="J53" s="479"/>
      <c r="K53" s="480"/>
      <c r="L53" s="480"/>
      <c r="M53" s="481">
        <v>5</v>
      </c>
      <c r="N53" s="480"/>
      <c r="O53" s="480"/>
      <c r="P53" s="480"/>
      <c r="Q53" s="482"/>
      <c r="R53" s="50" t="s">
        <v>69</v>
      </c>
      <c r="S53" s="423" t="s">
        <v>571</v>
      </c>
      <c r="T53" s="72"/>
      <c r="U53" s="93"/>
      <c r="V53" s="93"/>
      <c r="W53" s="93">
        <f t="shared" si="25"/>
        <v>50</v>
      </c>
      <c r="X53" s="208"/>
      <c r="Y53" s="93"/>
      <c r="Z53" s="93"/>
      <c r="AA53" s="93"/>
      <c r="AB53" s="93"/>
      <c r="AD53" s="139"/>
      <c r="AE53" s="139"/>
      <c r="AF53" s="93"/>
      <c r="AG53" s="93"/>
      <c r="AH53" s="93"/>
      <c r="AI53" s="208"/>
      <c r="AJ53" s="93"/>
      <c r="AK53" s="93"/>
      <c r="AL53" s="93"/>
      <c r="AM53" s="93"/>
      <c r="AO53" s="139"/>
      <c r="AP53" s="93"/>
      <c r="AQ53" s="93"/>
      <c r="AR53" s="93"/>
      <c r="AS53" s="208"/>
      <c r="AT53" s="93"/>
      <c r="AU53" s="93"/>
      <c r="AV53" s="93"/>
      <c r="AW53" s="93"/>
    </row>
    <row r="54" spans="1:49" ht="22.15" customHeight="1" x14ac:dyDescent="0.25">
      <c r="A54" s="504" t="s">
        <v>548</v>
      </c>
      <c r="B54" s="448" t="s">
        <v>125</v>
      </c>
      <c r="C54" s="191">
        <v>5</v>
      </c>
      <c r="D54" s="50">
        <f t="shared" si="22"/>
        <v>150</v>
      </c>
      <c r="E54" s="522">
        <f t="shared" si="20"/>
        <v>50</v>
      </c>
      <c r="F54" s="52">
        <v>24</v>
      </c>
      <c r="G54" s="52">
        <v>12</v>
      </c>
      <c r="H54" s="709">
        <v>14</v>
      </c>
      <c r="I54" s="54">
        <f t="shared" si="21"/>
        <v>100</v>
      </c>
      <c r="J54" s="475"/>
      <c r="K54" s="463"/>
      <c r="L54" s="463"/>
      <c r="M54" s="463"/>
      <c r="N54" s="462">
        <v>5</v>
      </c>
      <c r="O54" s="462"/>
      <c r="P54" s="463"/>
      <c r="Q54" s="464"/>
      <c r="R54" s="50" t="s">
        <v>69</v>
      </c>
      <c r="S54" s="423" t="s">
        <v>603</v>
      </c>
      <c r="T54" s="72"/>
      <c r="U54" s="93"/>
      <c r="V54" s="93"/>
      <c r="W54" s="208"/>
      <c r="X54" s="521">
        <f>E54</f>
        <v>50</v>
      </c>
      <c r="Y54" s="93"/>
      <c r="Z54" s="93"/>
      <c r="AA54" s="93"/>
      <c r="AB54" s="93"/>
      <c r="AD54" s="139"/>
      <c r="AE54" s="139"/>
      <c r="AF54" s="93"/>
      <c r="AG54" s="93"/>
      <c r="AH54" s="208"/>
      <c r="AI54" s="208"/>
      <c r="AJ54" s="93"/>
      <c r="AK54" s="93"/>
      <c r="AL54" s="93"/>
      <c r="AM54" s="93"/>
      <c r="AO54" s="139"/>
      <c r="AP54" s="93"/>
      <c r="AQ54" s="93"/>
      <c r="AR54" s="208"/>
      <c r="AS54" s="208"/>
      <c r="AT54" s="93"/>
      <c r="AU54" s="93"/>
      <c r="AV54" s="93"/>
      <c r="AW54" s="93"/>
    </row>
    <row r="55" spans="1:49" ht="22.15" customHeight="1" x14ac:dyDescent="0.25">
      <c r="A55" s="504" t="s">
        <v>549</v>
      </c>
      <c r="B55" s="448" t="s">
        <v>577</v>
      </c>
      <c r="C55" s="191">
        <v>4</v>
      </c>
      <c r="D55" s="50">
        <f t="shared" si="22"/>
        <v>120</v>
      </c>
      <c r="E55" s="522">
        <f t="shared" si="20"/>
        <v>48</v>
      </c>
      <c r="F55" s="52">
        <v>20</v>
      </c>
      <c r="G55" s="52">
        <v>14</v>
      </c>
      <c r="H55" s="52">
        <v>14</v>
      </c>
      <c r="I55" s="54">
        <f t="shared" si="21"/>
        <v>72</v>
      </c>
      <c r="J55" s="475"/>
      <c r="K55" s="463"/>
      <c r="L55" s="463"/>
      <c r="M55" s="463"/>
      <c r="N55" s="465">
        <v>4</v>
      </c>
      <c r="O55" s="462"/>
      <c r="P55" s="463"/>
      <c r="Q55" s="464"/>
      <c r="R55" s="50" t="s">
        <v>71</v>
      </c>
      <c r="S55" s="423" t="s">
        <v>571</v>
      </c>
      <c r="T55" s="72"/>
      <c r="U55" s="93"/>
      <c r="V55" s="93"/>
      <c r="W55" s="208"/>
      <c r="X55" s="521">
        <f t="shared" ref="X55:X57" si="26">E55</f>
        <v>48</v>
      </c>
      <c r="Y55" s="93"/>
      <c r="Z55" s="93"/>
      <c r="AA55" s="93"/>
      <c r="AB55" s="93"/>
      <c r="AD55" s="139"/>
      <c r="AE55" s="139"/>
      <c r="AF55" s="93"/>
      <c r="AG55" s="93"/>
      <c r="AH55" s="208"/>
      <c r="AI55" s="208"/>
      <c r="AJ55" s="93"/>
      <c r="AK55" s="93"/>
      <c r="AL55" s="93"/>
      <c r="AM55" s="93"/>
      <c r="AO55" s="139"/>
      <c r="AP55" s="93"/>
      <c r="AQ55" s="93"/>
      <c r="AR55" s="208"/>
      <c r="AS55" s="208"/>
      <c r="AT55" s="93"/>
      <c r="AU55" s="93"/>
      <c r="AV55" s="93"/>
      <c r="AW55" s="93"/>
    </row>
    <row r="56" spans="1:49" ht="41.25" customHeight="1" x14ac:dyDescent="0.25">
      <c r="A56" s="504" t="s">
        <v>550</v>
      </c>
      <c r="B56" s="536" t="s">
        <v>615</v>
      </c>
      <c r="C56" s="194">
        <v>1</v>
      </c>
      <c r="D56" s="50">
        <f t="shared" si="22"/>
        <v>30</v>
      </c>
      <c r="E56" s="522">
        <f t="shared" si="20"/>
        <v>0</v>
      </c>
      <c r="F56" s="342"/>
      <c r="G56" s="342"/>
      <c r="H56" s="342"/>
      <c r="I56" s="54">
        <f t="shared" si="21"/>
        <v>30</v>
      </c>
      <c r="J56" s="467"/>
      <c r="K56" s="468"/>
      <c r="L56" s="468"/>
      <c r="M56" s="468"/>
      <c r="N56" s="493">
        <v>1</v>
      </c>
      <c r="O56" s="468"/>
      <c r="P56" s="468"/>
      <c r="Q56" s="469"/>
      <c r="R56" s="193" t="s">
        <v>127</v>
      </c>
      <c r="S56" s="104" t="s">
        <v>571</v>
      </c>
      <c r="T56" s="72"/>
      <c r="U56" s="93"/>
      <c r="V56" s="93"/>
      <c r="W56" s="208"/>
      <c r="X56" s="521">
        <f t="shared" si="26"/>
        <v>0</v>
      </c>
      <c r="Y56" s="93"/>
      <c r="Z56" s="93"/>
      <c r="AA56" s="93"/>
      <c r="AB56" s="93"/>
      <c r="AD56" s="139"/>
      <c r="AE56" s="139"/>
      <c r="AF56" s="93"/>
      <c r="AG56" s="93"/>
      <c r="AH56" s="208"/>
      <c r="AI56" s="208"/>
      <c r="AJ56" s="93"/>
      <c r="AK56" s="93"/>
      <c r="AL56" s="93"/>
      <c r="AM56" s="93"/>
      <c r="AO56" s="139"/>
      <c r="AP56" s="93"/>
      <c r="AQ56" s="93"/>
      <c r="AR56" s="208"/>
      <c r="AS56" s="208"/>
      <c r="AT56" s="93"/>
      <c r="AU56" s="93"/>
      <c r="AV56" s="93"/>
      <c r="AW56" s="93"/>
    </row>
    <row r="57" spans="1:49" ht="41.25" customHeight="1" x14ac:dyDescent="0.25">
      <c r="A57" s="504" t="s">
        <v>551</v>
      </c>
      <c r="B57" s="591" t="s">
        <v>647</v>
      </c>
      <c r="C57" s="191">
        <v>5</v>
      </c>
      <c r="D57" s="50">
        <f t="shared" ref="D57" si="27">C57*30</f>
        <v>150</v>
      </c>
      <c r="E57" s="522">
        <f t="shared" ref="E57" si="28">SUM(F57:H57)</f>
        <v>50</v>
      </c>
      <c r="F57" s="52">
        <v>24</v>
      </c>
      <c r="G57" s="709">
        <v>26</v>
      </c>
      <c r="H57" s="52"/>
      <c r="I57" s="54">
        <f t="shared" ref="I57" si="29">D57-E57</f>
        <v>100</v>
      </c>
      <c r="J57" s="483"/>
      <c r="K57" s="484"/>
      <c r="L57" s="484"/>
      <c r="M57" s="484"/>
      <c r="N57" s="462">
        <v>5</v>
      </c>
      <c r="O57" s="462"/>
      <c r="P57" s="463"/>
      <c r="Q57" s="485"/>
      <c r="R57" s="50" t="s">
        <v>69</v>
      </c>
      <c r="S57" s="104" t="s">
        <v>571</v>
      </c>
      <c r="T57" s="72"/>
      <c r="U57" s="93"/>
      <c r="V57" s="93"/>
      <c r="W57" s="208"/>
      <c r="X57" s="521">
        <f t="shared" si="26"/>
        <v>50</v>
      </c>
      <c r="Y57" s="93"/>
      <c r="Z57" s="93"/>
      <c r="AA57" s="93"/>
      <c r="AB57" s="93"/>
      <c r="AD57" s="139"/>
      <c r="AE57" s="139"/>
      <c r="AF57" s="93"/>
      <c r="AG57" s="93"/>
      <c r="AH57" s="208"/>
      <c r="AI57" s="208"/>
      <c r="AJ57" s="93"/>
      <c r="AK57" s="93"/>
      <c r="AL57" s="93"/>
      <c r="AM57" s="93"/>
      <c r="AO57" s="139"/>
      <c r="AP57" s="93"/>
      <c r="AQ57" s="93"/>
      <c r="AR57" s="208"/>
      <c r="AS57" s="208"/>
      <c r="AT57" s="93"/>
      <c r="AU57" s="93"/>
      <c r="AV57" s="93"/>
      <c r="AW57" s="93"/>
    </row>
    <row r="58" spans="1:49" ht="22.15" customHeight="1" x14ac:dyDescent="0.25">
      <c r="A58" s="504" t="s">
        <v>552</v>
      </c>
      <c r="B58" s="498" t="s">
        <v>585</v>
      </c>
      <c r="C58" s="191">
        <v>10</v>
      </c>
      <c r="D58" s="50">
        <f>C58*30</f>
        <v>300</v>
      </c>
      <c r="E58" s="522">
        <f t="shared" si="20"/>
        <v>100</v>
      </c>
      <c r="F58" s="52">
        <v>48</v>
      </c>
      <c r="G58" s="52">
        <v>24</v>
      </c>
      <c r="H58" s="709">
        <v>28</v>
      </c>
      <c r="I58" s="54">
        <f t="shared" si="21"/>
        <v>200</v>
      </c>
      <c r="J58" s="461"/>
      <c r="K58" s="463"/>
      <c r="L58" s="463"/>
      <c r="M58" s="463"/>
      <c r="N58" s="462"/>
      <c r="O58" s="462">
        <v>10</v>
      </c>
      <c r="P58" s="463"/>
      <c r="Q58" s="464"/>
      <c r="R58" s="50" t="s">
        <v>69</v>
      </c>
      <c r="S58" s="120" t="s">
        <v>571</v>
      </c>
      <c r="T58" s="72"/>
      <c r="U58" s="93"/>
      <c r="V58" s="93"/>
      <c r="W58" s="208"/>
      <c r="X58" s="208"/>
      <c r="Y58" s="93">
        <f>E58</f>
        <v>100</v>
      </c>
      <c r="Z58" s="93"/>
      <c r="AA58" s="93"/>
      <c r="AB58" s="93"/>
      <c r="AD58" s="139"/>
      <c r="AE58" s="139"/>
      <c r="AF58" s="93"/>
      <c r="AG58" s="93"/>
      <c r="AH58" s="208"/>
      <c r="AI58" s="208"/>
      <c r="AJ58" s="93"/>
      <c r="AK58" s="93"/>
      <c r="AL58" s="93"/>
      <c r="AM58" s="93"/>
      <c r="AO58" s="139"/>
      <c r="AP58" s="93"/>
      <c r="AQ58" s="93"/>
      <c r="AR58" s="208"/>
      <c r="AS58" s="208"/>
      <c r="AT58" s="93"/>
      <c r="AU58" s="93"/>
      <c r="AV58" s="93"/>
      <c r="AW58" s="93"/>
    </row>
    <row r="59" spans="1:49" ht="25.5" customHeight="1" x14ac:dyDescent="0.25">
      <c r="A59" s="504" t="s">
        <v>553</v>
      </c>
      <c r="B59" s="448" t="s">
        <v>584</v>
      </c>
      <c r="C59" s="191">
        <v>4</v>
      </c>
      <c r="D59" s="50">
        <f t="shared" si="22"/>
        <v>120</v>
      </c>
      <c r="E59" s="522">
        <f t="shared" si="20"/>
        <v>48</v>
      </c>
      <c r="F59" s="52">
        <v>24</v>
      </c>
      <c r="G59" s="52">
        <v>12</v>
      </c>
      <c r="H59" s="52">
        <v>12</v>
      </c>
      <c r="I59" s="54">
        <f t="shared" si="21"/>
        <v>72</v>
      </c>
      <c r="J59" s="475"/>
      <c r="K59" s="463"/>
      <c r="L59" s="463"/>
      <c r="M59" s="463"/>
      <c r="N59" s="462"/>
      <c r="O59" s="465">
        <v>4</v>
      </c>
      <c r="P59" s="463"/>
      <c r="Q59" s="464"/>
      <c r="R59" s="50" t="s">
        <v>71</v>
      </c>
      <c r="S59" s="423" t="s">
        <v>571</v>
      </c>
      <c r="T59" s="72"/>
      <c r="U59" s="93"/>
      <c r="V59" s="93"/>
      <c r="W59" s="208"/>
      <c r="X59" s="208"/>
      <c r="Y59" s="93">
        <f t="shared" ref="Y59:Y61" si="30">E59</f>
        <v>48</v>
      </c>
      <c r="Z59" s="93"/>
      <c r="AA59" s="93"/>
      <c r="AB59" s="93"/>
      <c r="AD59" s="139"/>
      <c r="AE59" s="139"/>
      <c r="AF59" s="93"/>
      <c r="AG59" s="93"/>
      <c r="AH59" s="208"/>
      <c r="AI59" s="208"/>
      <c r="AJ59" s="93"/>
      <c r="AK59" s="93"/>
      <c r="AL59" s="93"/>
      <c r="AM59" s="93"/>
      <c r="AO59" s="139"/>
      <c r="AP59" s="93"/>
      <c r="AQ59" s="93"/>
      <c r="AR59" s="208"/>
      <c r="AS59" s="208"/>
      <c r="AT59" s="93"/>
      <c r="AU59" s="93"/>
      <c r="AV59" s="93"/>
      <c r="AW59" s="93"/>
    </row>
    <row r="60" spans="1:49" ht="25.5" customHeight="1" x14ac:dyDescent="0.25">
      <c r="A60" s="504" t="s">
        <v>554</v>
      </c>
      <c r="B60" s="316" t="s">
        <v>105</v>
      </c>
      <c r="C60" s="191">
        <v>3</v>
      </c>
      <c r="D60" s="50">
        <f t="shared" ref="D60:D61" si="31">C60*30</f>
        <v>90</v>
      </c>
      <c r="E60" s="522">
        <f t="shared" ref="E60:E61" si="32">SUM(F60:H60)</f>
        <v>0</v>
      </c>
      <c r="F60" s="52"/>
      <c r="G60" s="52"/>
      <c r="H60" s="52"/>
      <c r="I60" s="54">
        <f t="shared" ref="I60:I61" si="33">D60-E60</f>
        <v>90</v>
      </c>
      <c r="J60" s="461"/>
      <c r="K60" s="463"/>
      <c r="L60" s="463"/>
      <c r="M60" s="463"/>
      <c r="N60" s="463"/>
      <c r="O60" s="463">
        <v>3</v>
      </c>
      <c r="P60" s="463"/>
      <c r="Q60" s="464"/>
      <c r="R60" s="50" t="s">
        <v>72</v>
      </c>
      <c r="S60" s="104" t="s">
        <v>571</v>
      </c>
      <c r="T60" s="72"/>
      <c r="U60" s="93"/>
      <c r="V60" s="93"/>
      <c r="W60" s="93"/>
      <c r="X60" s="93"/>
      <c r="Y60" s="93">
        <f t="shared" si="30"/>
        <v>0</v>
      </c>
      <c r="Z60" s="93"/>
      <c r="AA60" s="93"/>
      <c r="AB60" s="93"/>
      <c r="AD60" s="139"/>
      <c r="AE60" s="139"/>
      <c r="AF60" s="93"/>
      <c r="AG60" s="93"/>
      <c r="AH60" s="93"/>
      <c r="AI60" s="93"/>
      <c r="AJ60" s="93"/>
      <c r="AK60" s="93"/>
      <c r="AL60" s="93"/>
      <c r="AM60" s="93"/>
      <c r="AO60" s="139"/>
      <c r="AP60" s="93"/>
      <c r="AQ60" s="93"/>
      <c r="AR60" s="93"/>
      <c r="AS60" s="93"/>
      <c r="AT60" s="93"/>
      <c r="AU60" s="93"/>
      <c r="AV60" s="93"/>
      <c r="AW60" s="93"/>
    </row>
    <row r="61" spans="1:49" ht="40.5" customHeight="1" x14ac:dyDescent="0.25">
      <c r="A61" s="504" t="s">
        <v>555</v>
      </c>
      <c r="B61" s="544" t="s">
        <v>618</v>
      </c>
      <c r="C61" s="191">
        <v>3</v>
      </c>
      <c r="D61" s="50">
        <f t="shared" si="31"/>
        <v>90</v>
      </c>
      <c r="E61" s="522">
        <f t="shared" si="32"/>
        <v>36</v>
      </c>
      <c r="F61" s="53">
        <v>10</v>
      </c>
      <c r="G61" s="53">
        <v>26</v>
      </c>
      <c r="H61" s="53"/>
      <c r="I61" s="54">
        <f t="shared" si="33"/>
        <v>54</v>
      </c>
      <c r="J61" s="461"/>
      <c r="K61" s="463"/>
      <c r="L61" s="463"/>
      <c r="M61" s="463"/>
      <c r="N61" s="484"/>
      <c r="O61" s="465">
        <v>3</v>
      </c>
      <c r="P61" s="484"/>
      <c r="Q61" s="464"/>
      <c r="R61" s="50" t="s">
        <v>71</v>
      </c>
      <c r="S61" s="104" t="s">
        <v>452</v>
      </c>
      <c r="T61" s="72"/>
      <c r="U61" s="93"/>
      <c r="V61" s="93"/>
      <c r="W61" s="93"/>
      <c r="X61" s="93"/>
      <c r="Y61" s="93">
        <f t="shared" si="30"/>
        <v>36</v>
      </c>
      <c r="Z61" s="93"/>
      <c r="AA61" s="93"/>
      <c r="AB61" s="93"/>
      <c r="AD61" s="139"/>
      <c r="AE61" s="139"/>
      <c r="AF61" s="93"/>
      <c r="AG61" s="93"/>
      <c r="AH61" s="93"/>
      <c r="AI61" s="93"/>
      <c r="AJ61" s="93"/>
      <c r="AK61" s="93"/>
      <c r="AL61" s="93"/>
      <c r="AM61" s="93"/>
      <c r="AO61" s="139"/>
      <c r="AP61" s="93"/>
      <c r="AQ61" s="93"/>
      <c r="AR61" s="93"/>
      <c r="AS61" s="93"/>
      <c r="AT61" s="93"/>
      <c r="AU61" s="93"/>
      <c r="AV61" s="93"/>
      <c r="AW61" s="93"/>
    </row>
    <row r="62" spans="1:49" ht="26.25" customHeight="1" x14ac:dyDescent="0.25">
      <c r="A62" s="504" t="s">
        <v>556</v>
      </c>
      <c r="B62" s="497" t="s">
        <v>583</v>
      </c>
      <c r="C62" s="191">
        <v>5</v>
      </c>
      <c r="D62" s="50">
        <f t="shared" si="22"/>
        <v>150</v>
      </c>
      <c r="E62" s="522">
        <f t="shared" si="20"/>
        <v>60</v>
      </c>
      <c r="F62" s="52">
        <v>24</v>
      </c>
      <c r="G62" s="52">
        <v>12</v>
      </c>
      <c r="H62" s="52">
        <v>24</v>
      </c>
      <c r="I62" s="54">
        <f t="shared" si="21"/>
        <v>90</v>
      </c>
      <c r="J62" s="461"/>
      <c r="K62" s="463"/>
      <c r="L62" s="463"/>
      <c r="M62" s="463"/>
      <c r="N62" s="463"/>
      <c r="O62" s="463"/>
      <c r="P62" s="465">
        <v>5</v>
      </c>
      <c r="Q62" s="464"/>
      <c r="R62" s="50" t="s">
        <v>71</v>
      </c>
      <c r="S62" s="104" t="s">
        <v>571</v>
      </c>
      <c r="T62" s="72"/>
      <c r="U62" s="93"/>
      <c r="V62" s="93"/>
      <c r="W62" s="93"/>
      <c r="X62" s="93"/>
      <c r="Y62" s="93"/>
      <c r="Z62" s="93">
        <f>E62</f>
        <v>60</v>
      </c>
      <c r="AA62" s="93"/>
      <c r="AB62" s="93"/>
      <c r="AD62" s="139"/>
      <c r="AE62" s="139"/>
      <c r="AF62" s="93"/>
      <c r="AG62" s="93"/>
      <c r="AH62" s="93"/>
      <c r="AI62" s="93"/>
      <c r="AJ62" s="93"/>
      <c r="AK62" s="93"/>
      <c r="AL62" s="93"/>
      <c r="AM62" s="93"/>
      <c r="AO62" s="139"/>
      <c r="AP62" s="93"/>
      <c r="AQ62" s="93"/>
      <c r="AR62" s="93"/>
      <c r="AS62" s="93"/>
      <c r="AT62" s="93"/>
      <c r="AU62" s="93"/>
      <c r="AV62" s="93"/>
      <c r="AW62" s="93"/>
    </row>
    <row r="63" spans="1:49" ht="36.75" customHeight="1" x14ac:dyDescent="0.25">
      <c r="A63" s="504" t="s">
        <v>557</v>
      </c>
      <c r="B63" s="545" t="s">
        <v>233</v>
      </c>
      <c r="C63" s="191">
        <v>4</v>
      </c>
      <c r="D63" s="50">
        <f t="shared" ref="D63" si="34">C63*30</f>
        <v>120</v>
      </c>
      <c r="E63" s="522">
        <f t="shared" ref="E63" si="35">SUM(F63:H63)</f>
        <v>48</v>
      </c>
      <c r="F63" s="416"/>
      <c r="G63" s="416"/>
      <c r="H63" s="53">
        <v>48</v>
      </c>
      <c r="I63" s="54">
        <f t="shared" ref="I63" si="36">D63-E63</f>
        <v>72</v>
      </c>
      <c r="J63" s="486"/>
      <c r="K63" s="484"/>
      <c r="L63" s="484"/>
      <c r="M63" s="484"/>
      <c r="N63" s="484"/>
      <c r="O63" s="463"/>
      <c r="P63" s="463">
        <v>4</v>
      </c>
      <c r="Q63" s="485"/>
      <c r="R63" s="50" t="s">
        <v>71</v>
      </c>
      <c r="S63" s="423" t="s">
        <v>441</v>
      </c>
      <c r="T63" s="72"/>
      <c r="U63" s="93"/>
      <c r="V63" s="93"/>
      <c r="W63" s="93"/>
      <c r="X63" s="93"/>
      <c r="Y63" s="93"/>
      <c r="Z63" s="93">
        <f t="shared" ref="Z63:Z65" si="37">E63</f>
        <v>48</v>
      </c>
      <c r="AA63" s="93"/>
      <c r="AB63" s="93"/>
      <c r="AD63" s="139"/>
      <c r="AE63" s="139"/>
      <c r="AF63" s="93"/>
      <c r="AG63" s="93"/>
      <c r="AH63" s="93"/>
      <c r="AI63" s="93"/>
      <c r="AJ63" s="93"/>
      <c r="AK63" s="93"/>
      <c r="AL63" s="93"/>
      <c r="AM63" s="93"/>
      <c r="AO63" s="139"/>
      <c r="AP63" s="93"/>
      <c r="AQ63" s="93"/>
      <c r="AR63" s="93"/>
      <c r="AS63" s="93"/>
      <c r="AT63" s="93"/>
      <c r="AU63" s="93"/>
      <c r="AV63" s="93"/>
      <c r="AW63" s="93"/>
    </row>
    <row r="64" spans="1:49" ht="33" customHeight="1" x14ac:dyDescent="0.25">
      <c r="A64" s="504" t="s">
        <v>558</v>
      </c>
      <c r="B64" s="316" t="s">
        <v>578</v>
      </c>
      <c r="C64" s="191">
        <v>5</v>
      </c>
      <c r="D64" s="50">
        <f t="shared" si="22"/>
        <v>150</v>
      </c>
      <c r="E64" s="522">
        <f t="shared" si="20"/>
        <v>50</v>
      </c>
      <c r="F64" s="52">
        <v>18</v>
      </c>
      <c r="G64" s="52">
        <v>10</v>
      </c>
      <c r="H64" s="709">
        <v>22</v>
      </c>
      <c r="I64" s="54">
        <f t="shared" si="21"/>
        <v>100</v>
      </c>
      <c r="J64" s="461"/>
      <c r="K64" s="463"/>
      <c r="L64" s="463"/>
      <c r="M64" s="463"/>
      <c r="N64" s="463"/>
      <c r="O64" s="463"/>
      <c r="P64" s="462">
        <v>5</v>
      </c>
      <c r="Q64" s="464"/>
      <c r="R64" s="50" t="s">
        <v>69</v>
      </c>
      <c r="S64" s="104" t="s">
        <v>571</v>
      </c>
      <c r="T64" s="72"/>
      <c r="U64" s="93"/>
      <c r="V64" s="93"/>
      <c r="W64" s="93"/>
      <c r="X64" s="93"/>
      <c r="Y64" s="93"/>
      <c r="Z64" s="93">
        <f t="shared" si="37"/>
        <v>50</v>
      </c>
      <c r="AA64" s="93"/>
      <c r="AB64" s="93"/>
      <c r="AD64" s="139"/>
      <c r="AE64" s="139"/>
      <c r="AF64" s="93"/>
      <c r="AG64" s="93"/>
      <c r="AH64" s="93"/>
      <c r="AI64" s="93"/>
      <c r="AJ64" s="93"/>
      <c r="AK64" s="93"/>
      <c r="AL64" s="93"/>
      <c r="AM64" s="93"/>
      <c r="AO64" s="139"/>
      <c r="AP64" s="93"/>
      <c r="AQ64" s="93"/>
      <c r="AR64" s="93"/>
      <c r="AS64" s="93"/>
      <c r="AT64" s="93"/>
      <c r="AU64" s="93"/>
      <c r="AV64" s="93"/>
      <c r="AW64" s="93"/>
    </row>
    <row r="65" spans="1:49" ht="30" customHeight="1" x14ac:dyDescent="0.25">
      <c r="A65" s="504" t="s">
        <v>559</v>
      </c>
      <c r="B65" s="316" t="s">
        <v>616</v>
      </c>
      <c r="C65" s="191">
        <v>1</v>
      </c>
      <c r="D65" s="50">
        <f t="shared" si="22"/>
        <v>30</v>
      </c>
      <c r="E65" s="522">
        <f t="shared" si="20"/>
        <v>0</v>
      </c>
      <c r="F65" s="52"/>
      <c r="G65" s="52"/>
      <c r="H65" s="52"/>
      <c r="I65" s="54">
        <f t="shared" si="21"/>
        <v>30</v>
      </c>
      <c r="J65" s="461"/>
      <c r="K65" s="463"/>
      <c r="L65" s="463"/>
      <c r="M65" s="463"/>
      <c r="N65" s="463"/>
      <c r="O65" s="463"/>
      <c r="P65" s="463">
        <v>1</v>
      </c>
      <c r="Q65" s="464"/>
      <c r="R65" s="50" t="s">
        <v>127</v>
      </c>
      <c r="S65" s="104" t="s">
        <v>571</v>
      </c>
      <c r="T65" s="72"/>
      <c r="U65" s="93"/>
      <c r="V65" s="93"/>
      <c r="W65" s="93"/>
      <c r="X65" s="93"/>
      <c r="Y65" s="93"/>
      <c r="Z65" s="93">
        <f t="shared" si="37"/>
        <v>0</v>
      </c>
      <c r="AA65" s="93"/>
      <c r="AB65" s="93"/>
      <c r="AD65" s="139"/>
      <c r="AE65" s="139"/>
      <c r="AF65" s="93"/>
      <c r="AG65" s="93"/>
      <c r="AH65" s="93"/>
      <c r="AI65" s="93"/>
      <c r="AJ65" s="93"/>
      <c r="AK65" s="93"/>
      <c r="AL65" s="93"/>
      <c r="AM65" s="93"/>
      <c r="AO65" s="139"/>
      <c r="AP65" s="93"/>
      <c r="AQ65" s="93"/>
      <c r="AR65" s="93"/>
      <c r="AS65" s="93"/>
      <c r="AT65" s="93"/>
      <c r="AU65" s="93"/>
      <c r="AV65" s="93"/>
      <c r="AW65" s="93"/>
    </row>
    <row r="66" spans="1:49" ht="26.25" customHeight="1" x14ac:dyDescent="0.25">
      <c r="A66" s="504" t="s">
        <v>560</v>
      </c>
      <c r="B66" s="546" t="s">
        <v>589</v>
      </c>
      <c r="C66" s="191">
        <v>3</v>
      </c>
      <c r="D66" s="50">
        <f t="shared" si="22"/>
        <v>90</v>
      </c>
      <c r="E66" s="522">
        <f t="shared" si="20"/>
        <v>36</v>
      </c>
      <c r="F66" s="52">
        <v>12</v>
      </c>
      <c r="G66" s="52">
        <v>12</v>
      </c>
      <c r="H66" s="52">
        <v>12</v>
      </c>
      <c r="I66" s="54">
        <f t="shared" si="21"/>
        <v>54</v>
      </c>
      <c r="J66" s="461"/>
      <c r="K66" s="463"/>
      <c r="L66" s="463"/>
      <c r="M66" s="463"/>
      <c r="N66" s="463"/>
      <c r="O66" s="463"/>
      <c r="P66" s="463"/>
      <c r="Q66" s="464">
        <v>3</v>
      </c>
      <c r="R66" s="249" t="s">
        <v>71</v>
      </c>
      <c r="S66" s="104" t="s">
        <v>571</v>
      </c>
      <c r="T66" s="72"/>
      <c r="U66" s="93"/>
      <c r="V66" s="93"/>
      <c r="W66" s="93"/>
      <c r="X66" s="93"/>
      <c r="Y66" s="93"/>
      <c r="Z66" s="93"/>
      <c r="AA66" s="93">
        <f>E66</f>
        <v>36</v>
      </c>
      <c r="AB66" s="93"/>
      <c r="AD66" s="139"/>
      <c r="AE66" s="139"/>
      <c r="AF66" s="93"/>
      <c r="AG66" s="93"/>
      <c r="AH66" s="93"/>
      <c r="AI66" s="93"/>
      <c r="AJ66" s="93"/>
      <c r="AK66" s="93"/>
      <c r="AL66" s="93"/>
      <c r="AM66" s="93"/>
      <c r="AO66" s="139"/>
      <c r="AP66" s="93"/>
      <c r="AQ66" s="93"/>
      <c r="AR66" s="93"/>
      <c r="AS66" s="93"/>
      <c r="AT66" s="93"/>
      <c r="AU66" s="93"/>
      <c r="AV66" s="93"/>
      <c r="AW66" s="93"/>
    </row>
    <row r="67" spans="1:49" ht="26.25" customHeight="1" x14ac:dyDescent="0.25">
      <c r="A67" s="504" t="s">
        <v>561</v>
      </c>
      <c r="B67" s="546" t="s">
        <v>591</v>
      </c>
      <c r="C67" s="191">
        <v>3</v>
      </c>
      <c r="D67" s="50">
        <f t="shared" si="22"/>
        <v>90</v>
      </c>
      <c r="E67" s="522">
        <f t="shared" si="20"/>
        <v>36</v>
      </c>
      <c r="F67" s="52"/>
      <c r="G67" s="52">
        <v>36</v>
      </c>
      <c r="H67" s="52"/>
      <c r="I67" s="54">
        <f t="shared" si="21"/>
        <v>54</v>
      </c>
      <c r="J67" s="461"/>
      <c r="K67" s="463"/>
      <c r="L67" s="463"/>
      <c r="M67" s="463"/>
      <c r="N67" s="463"/>
      <c r="O67" s="463"/>
      <c r="P67" s="463"/>
      <c r="Q67" s="464">
        <v>3</v>
      </c>
      <c r="R67" s="50" t="s">
        <v>72</v>
      </c>
      <c r="S67" s="104" t="s">
        <v>571</v>
      </c>
      <c r="T67" s="72"/>
      <c r="U67" s="93"/>
      <c r="V67" s="93"/>
      <c r="W67" s="93"/>
      <c r="X67" s="93"/>
      <c r="Y67" s="93"/>
      <c r="Z67" s="93"/>
      <c r="AA67" s="93">
        <f t="shared" ref="AA67:AA69" si="38">E67</f>
        <v>36</v>
      </c>
      <c r="AB67" s="93"/>
      <c r="AD67" s="139"/>
      <c r="AE67" s="139"/>
      <c r="AF67" s="93"/>
      <c r="AG67" s="93"/>
      <c r="AH67" s="93"/>
      <c r="AI67" s="93"/>
      <c r="AJ67" s="93"/>
      <c r="AK67" s="93"/>
      <c r="AL67" s="93"/>
      <c r="AM67" s="93"/>
      <c r="AO67" s="139"/>
      <c r="AP67" s="93"/>
      <c r="AQ67" s="93"/>
      <c r="AR67" s="93"/>
      <c r="AS67" s="93"/>
      <c r="AT67" s="93"/>
      <c r="AU67" s="93"/>
      <c r="AV67" s="93"/>
      <c r="AW67" s="93"/>
    </row>
    <row r="68" spans="1:49" ht="27.75" customHeight="1" x14ac:dyDescent="0.25">
      <c r="A68" s="504" t="s">
        <v>579</v>
      </c>
      <c r="B68" s="316" t="s">
        <v>107</v>
      </c>
      <c r="C68" s="191">
        <v>9</v>
      </c>
      <c r="D68" s="50">
        <f t="shared" si="22"/>
        <v>270</v>
      </c>
      <c r="E68" s="522">
        <f t="shared" si="20"/>
        <v>0</v>
      </c>
      <c r="F68" s="52"/>
      <c r="G68" s="52"/>
      <c r="H68" s="52"/>
      <c r="I68" s="54">
        <f t="shared" si="21"/>
        <v>270</v>
      </c>
      <c r="J68" s="461"/>
      <c r="K68" s="463"/>
      <c r="L68" s="463"/>
      <c r="M68" s="463"/>
      <c r="N68" s="463"/>
      <c r="O68" s="463"/>
      <c r="P68" s="463"/>
      <c r="Q68" s="464">
        <v>9</v>
      </c>
      <c r="R68" s="50" t="s">
        <v>72</v>
      </c>
      <c r="S68" s="104" t="s">
        <v>571</v>
      </c>
      <c r="T68" s="72"/>
      <c r="U68" s="93"/>
      <c r="V68" s="93"/>
      <c r="W68" s="93"/>
      <c r="X68" s="93"/>
      <c r="Y68" s="93"/>
      <c r="Z68" s="93"/>
      <c r="AA68" s="93">
        <f t="shared" si="38"/>
        <v>0</v>
      </c>
      <c r="AB68" s="93"/>
      <c r="AD68" s="139"/>
      <c r="AE68" s="139"/>
      <c r="AF68" s="93"/>
      <c r="AG68" s="93"/>
      <c r="AH68" s="93"/>
      <c r="AI68" s="93"/>
      <c r="AJ68" s="93"/>
      <c r="AK68" s="93"/>
      <c r="AL68" s="93"/>
      <c r="AM68" s="93"/>
      <c r="AO68" s="139"/>
      <c r="AP68" s="93"/>
      <c r="AQ68" s="93"/>
      <c r="AR68" s="93"/>
      <c r="AS68" s="93"/>
      <c r="AT68" s="93"/>
      <c r="AU68" s="93"/>
      <c r="AV68" s="93"/>
      <c r="AW68" s="93"/>
    </row>
    <row r="69" spans="1:49" ht="30.75" customHeight="1" thickBot="1" x14ac:dyDescent="0.3">
      <c r="A69" s="250" t="s">
        <v>587</v>
      </c>
      <c r="B69" s="547" t="s">
        <v>230</v>
      </c>
      <c r="C69" s="192">
        <v>15</v>
      </c>
      <c r="D69" s="51">
        <f t="shared" si="22"/>
        <v>450</v>
      </c>
      <c r="E69" s="524">
        <f t="shared" si="20"/>
        <v>0</v>
      </c>
      <c r="F69" s="60"/>
      <c r="G69" s="60"/>
      <c r="H69" s="60"/>
      <c r="I69" s="61">
        <f t="shared" si="21"/>
        <v>450</v>
      </c>
      <c r="J69" s="505"/>
      <c r="K69" s="488"/>
      <c r="L69" s="488"/>
      <c r="M69" s="488"/>
      <c r="N69" s="488"/>
      <c r="O69" s="488"/>
      <c r="P69" s="488"/>
      <c r="Q69" s="490">
        <v>15</v>
      </c>
      <c r="R69" s="51" t="s">
        <v>73</v>
      </c>
      <c r="S69" s="491" t="s">
        <v>571</v>
      </c>
      <c r="T69" s="72"/>
      <c r="U69" s="93"/>
      <c r="V69" s="93"/>
      <c r="W69" s="93"/>
      <c r="X69" s="93"/>
      <c r="Y69" s="93"/>
      <c r="Z69" s="93"/>
      <c r="AA69" s="93">
        <f t="shared" si="38"/>
        <v>0</v>
      </c>
      <c r="AB69" s="93"/>
      <c r="AD69" s="139"/>
      <c r="AE69" s="139"/>
      <c r="AF69" s="93"/>
      <c r="AG69" s="93"/>
      <c r="AH69" s="93"/>
      <c r="AI69" s="93"/>
      <c r="AJ69" s="93"/>
      <c r="AK69" s="93"/>
      <c r="AL69" s="93"/>
      <c r="AM69" s="93"/>
      <c r="AO69" s="139"/>
      <c r="AP69" s="93"/>
      <c r="AQ69" s="93"/>
      <c r="AR69" s="93"/>
      <c r="AS69" s="93"/>
      <c r="AT69" s="93"/>
      <c r="AU69" s="93"/>
      <c r="AV69" s="93"/>
      <c r="AW69" s="93"/>
    </row>
    <row r="70" spans="1:49" ht="30" customHeight="1" thickBot="1" x14ac:dyDescent="0.3">
      <c r="A70" s="671" t="s">
        <v>518</v>
      </c>
      <c r="B70" s="672"/>
      <c r="C70" s="47">
        <f t="shared" ref="C70:Q70" si="39">SUM(C36:C69)</f>
        <v>157</v>
      </c>
      <c r="D70" s="47">
        <f t="shared" si="39"/>
        <v>4710</v>
      </c>
      <c r="E70" s="47">
        <f t="shared" si="39"/>
        <v>1356</v>
      </c>
      <c r="F70" s="47">
        <f t="shared" si="39"/>
        <v>538</v>
      </c>
      <c r="G70" s="47">
        <f t="shared" si="39"/>
        <v>326</v>
      </c>
      <c r="H70" s="47">
        <f t="shared" si="39"/>
        <v>492</v>
      </c>
      <c r="I70" s="47">
        <f t="shared" si="39"/>
        <v>3354</v>
      </c>
      <c r="J70" s="227">
        <f t="shared" si="39"/>
        <v>22</v>
      </c>
      <c r="K70" s="47">
        <f t="shared" si="39"/>
        <v>13</v>
      </c>
      <c r="L70" s="47">
        <f t="shared" si="39"/>
        <v>20</v>
      </c>
      <c r="M70" s="47">
        <f t="shared" si="39"/>
        <v>22</v>
      </c>
      <c r="N70" s="47">
        <f t="shared" si="39"/>
        <v>15</v>
      </c>
      <c r="O70" s="47">
        <f t="shared" si="39"/>
        <v>20</v>
      </c>
      <c r="P70" s="47">
        <f t="shared" si="39"/>
        <v>15</v>
      </c>
      <c r="Q70" s="196">
        <f t="shared" si="39"/>
        <v>30</v>
      </c>
      <c r="R70" s="76"/>
      <c r="S70" s="213"/>
      <c r="T70" s="72"/>
    </row>
    <row r="71" spans="1:49" s="58" customFormat="1" ht="28.5" customHeight="1" x14ac:dyDescent="0.25">
      <c r="B71" s="78" t="s">
        <v>515</v>
      </c>
      <c r="T71" s="72"/>
      <c r="U71" s="93"/>
      <c r="V71" s="93"/>
      <c r="W71" s="93"/>
      <c r="X71" s="93"/>
      <c r="Y71" s="93"/>
      <c r="Z71" s="93"/>
      <c r="AA71" s="93"/>
      <c r="AB71" s="93"/>
      <c r="AD71" s="139"/>
      <c r="AE71" s="139"/>
      <c r="AF71" s="93"/>
      <c r="AG71" s="93"/>
      <c r="AH71" s="93"/>
      <c r="AI71" s="93"/>
      <c r="AJ71" s="93"/>
      <c r="AK71" s="93"/>
      <c r="AL71" s="93"/>
      <c r="AM71" s="93"/>
      <c r="AO71" s="139"/>
      <c r="AP71" s="93"/>
      <c r="AQ71" s="93"/>
      <c r="AR71" s="93"/>
      <c r="AS71" s="93"/>
      <c r="AT71" s="93"/>
      <c r="AU71" s="93"/>
      <c r="AV71" s="93"/>
      <c r="AW71" s="93"/>
    </row>
    <row r="72" spans="1:49" s="58" customFormat="1" ht="20.25" customHeight="1" thickBot="1" x14ac:dyDescent="0.3">
      <c r="A72" s="431" t="s">
        <v>617</v>
      </c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72"/>
      <c r="U72" s="431"/>
    </row>
    <row r="73" spans="1:49" s="58" customFormat="1" ht="27" customHeight="1" x14ac:dyDescent="0.25">
      <c r="A73" s="49" t="s">
        <v>562</v>
      </c>
      <c r="B73" s="533" t="s">
        <v>604</v>
      </c>
      <c r="C73" s="190">
        <v>5</v>
      </c>
      <c r="D73" s="49">
        <f>C73*30</f>
        <v>150</v>
      </c>
      <c r="E73" s="232">
        <f>SUM(F73:H73)</f>
        <v>50</v>
      </c>
      <c r="F73" s="63">
        <v>24</v>
      </c>
      <c r="G73" s="63">
        <v>12</v>
      </c>
      <c r="H73" s="710">
        <v>14</v>
      </c>
      <c r="I73" s="64">
        <f>D73-E73</f>
        <v>100</v>
      </c>
      <c r="J73" s="466"/>
      <c r="K73" s="459"/>
      <c r="L73" s="459"/>
      <c r="M73" s="459"/>
      <c r="N73" s="474">
        <v>5</v>
      </c>
      <c r="O73" s="474"/>
      <c r="P73" s="459"/>
      <c r="Q73" s="460"/>
      <c r="R73" s="49" t="s">
        <v>69</v>
      </c>
      <c r="S73" s="102"/>
      <c r="T73" s="72"/>
      <c r="U73" s="231"/>
      <c r="W73" s="495"/>
      <c r="X73" s="58">
        <f>E73</f>
        <v>50</v>
      </c>
    </row>
    <row r="74" spans="1:49" s="58" customFormat="1" ht="24.75" customHeight="1" x14ac:dyDescent="0.25">
      <c r="A74" s="50" t="s">
        <v>563</v>
      </c>
      <c r="B74" s="546" t="s">
        <v>605</v>
      </c>
      <c r="C74" s="191">
        <v>5</v>
      </c>
      <c r="D74" s="50">
        <f>C74*30</f>
        <v>150</v>
      </c>
      <c r="E74" s="233">
        <f>SUM(F74:H74)</f>
        <v>50</v>
      </c>
      <c r="F74" s="52">
        <v>24</v>
      </c>
      <c r="G74" s="52">
        <v>12</v>
      </c>
      <c r="H74" s="709">
        <v>14</v>
      </c>
      <c r="I74" s="54">
        <f>D74-E74</f>
        <v>100</v>
      </c>
      <c r="J74" s="461"/>
      <c r="K74" s="463"/>
      <c r="L74" s="463"/>
      <c r="M74" s="463"/>
      <c r="N74" s="463"/>
      <c r="O74" s="462">
        <v>5</v>
      </c>
      <c r="P74" s="462"/>
      <c r="Q74" s="464"/>
      <c r="R74" s="50" t="s">
        <v>69</v>
      </c>
      <c r="S74" s="120"/>
      <c r="T74" s="72"/>
      <c r="U74" s="496"/>
      <c r="W74" s="231"/>
      <c r="Y74" s="58">
        <f>E74</f>
        <v>50</v>
      </c>
    </row>
    <row r="75" spans="1:49" s="58" customFormat="1" ht="29.25" customHeight="1" x14ac:dyDescent="0.25">
      <c r="A75" s="50" t="s">
        <v>564</v>
      </c>
      <c r="B75" s="546" t="s">
        <v>606</v>
      </c>
      <c r="C75" s="191">
        <v>5</v>
      </c>
      <c r="D75" s="50">
        <f t="shared" ref="D75:D77" si="40">C75*30</f>
        <v>150</v>
      </c>
      <c r="E75" s="233">
        <f t="shared" ref="E75:E77" si="41">SUM(F75:H75)</f>
        <v>50</v>
      </c>
      <c r="F75" s="52">
        <v>24</v>
      </c>
      <c r="G75" s="52">
        <v>12</v>
      </c>
      <c r="H75" s="709">
        <v>14</v>
      </c>
      <c r="I75" s="54">
        <f t="shared" ref="I75:I77" si="42">D75-E75</f>
        <v>100</v>
      </c>
      <c r="J75" s="461"/>
      <c r="K75" s="463"/>
      <c r="L75" s="463"/>
      <c r="M75" s="463"/>
      <c r="N75" s="463"/>
      <c r="O75" s="463"/>
      <c r="P75" s="462">
        <v>5</v>
      </c>
      <c r="Q75" s="464"/>
      <c r="R75" s="50" t="s">
        <v>69</v>
      </c>
      <c r="S75" s="120"/>
      <c r="T75" s="72"/>
      <c r="U75" s="231"/>
      <c r="W75" s="231"/>
      <c r="Z75" s="58">
        <f>E75</f>
        <v>50</v>
      </c>
    </row>
    <row r="76" spans="1:49" s="58" customFormat="1" ht="26.25" customHeight="1" x14ac:dyDescent="0.25">
      <c r="A76" s="50" t="s">
        <v>565</v>
      </c>
      <c r="B76" s="546" t="s">
        <v>607</v>
      </c>
      <c r="C76" s="191">
        <v>5</v>
      </c>
      <c r="D76" s="50">
        <f t="shared" si="40"/>
        <v>150</v>
      </c>
      <c r="E76" s="233">
        <f t="shared" si="41"/>
        <v>50</v>
      </c>
      <c r="F76" s="52">
        <v>24</v>
      </c>
      <c r="G76" s="52">
        <v>12</v>
      </c>
      <c r="H76" s="709">
        <v>14</v>
      </c>
      <c r="I76" s="54">
        <f t="shared" si="42"/>
        <v>100</v>
      </c>
      <c r="J76" s="461"/>
      <c r="K76" s="463"/>
      <c r="L76" s="463"/>
      <c r="M76" s="463"/>
      <c r="N76" s="463"/>
      <c r="O76" s="463"/>
      <c r="P76" s="462">
        <v>5</v>
      </c>
      <c r="Q76" s="464"/>
      <c r="R76" s="50" t="s">
        <v>69</v>
      </c>
      <c r="S76" s="120"/>
      <c r="T76" s="72"/>
      <c r="U76" s="231"/>
      <c r="W76" s="495"/>
      <c r="Z76" s="58">
        <f>E76</f>
        <v>50</v>
      </c>
    </row>
    <row r="77" spans="1:49" s="58" customFormat="1" ht="28.5" customHeight="1" thickBot="1" x14ac:dyDescent="0.3">
      <c r="A77" s="51" t="s">
        <v>566</v>
      </c>
      <c r="B77" s="514" t="s">
        <v>608</v>
      </c>
      <c r="C77" s="192">
        <v>5</v>
      </c>
      <c r="D77" s="51">
        <f t="shared" si="40"/>
        <v>150</v>
      </c>
      <c r="E77" s="234">
        <f t="shared" si="41"/>
        <v>50</v>
      </c>
      <c r="F77" s="60">
        <v>24</v>
      </c>
      <c r="G77" s="60">
        <v>12</v>
      </c>
      <c r="H77" s="712">
        <v>14</v>
      </c>
      <c r="I77" s="61">
        <f t="shared" si="42"/>
        <v>100</v>
      </c>
      <c r="J77" s="487"/>
      <c r="K77" s="488"/>
      <c r="L77" s="488"/>
      <c r="M77" s="488"/>
      <c r="N77" s="488"/>
      <c r="O77" s="488"/>
      <c r="P77" s="489">
        <v>5</v>
      </c>
      <c r="Q77" s="490"/>
      <c r="R77" s="51" t="s">
        <v>69</v>
      </c>
      <c r="S77" s="121"/>
      <c r="T77" s="72"/>
      <c r="U77" s="231"/>
      <c r="W77" s="495"/>
      <c r="Z77" s="58">
        <f>E77</f>
        <v>50</v>
      </c>
    </row>
    <row r="78" spans="1:49" ht="31.5" customHeight="1" thickBot="1" x14ac:dyDescent="0.3">
      <c r="A78" s="663" t="s">
        <v>514</v>
      </c>
      <c r="B78" s="664"/>
      <c r="C78" s="73">
        <f>C73+C74+C75+C76+C77</f>
        <v>25</v>
      </c>
      <c r="D78" s="73">
        <f t="shared" ref="D78:Q78" si="43">D73+D74+D75+D76+D77</f>
        <v>750</v>
      </c>
      <c r="E78" s="73">
        <f t="shared" si="43"/>
        <v>250</v>
      </c>
      <c r="F78" s="73">
        <f t="shared" si="43"/>
        <v>120</v>
      </c>
      <c r="G78" s="73">
        <f t="shared" si="43"/>
        <v>60</v>
      </c>
      <c r="H78" s="73">
        <f t="shared" si="43"/>
        <v>70</v>
      </c>
      <c r="I78" s="73">
        <f t="shared" si="43"/>
        <v>500</v>
      </c>
      <c r="J78" s="73">
        <f t="shared" si="43"/>
        <v>0</v>
      </c>
      <c r="K78" s="73">
        <f t="shared" si="43"/>
        <v>0</v>
      </c>
      <c r="L78" s="73">
        <f t="shared" si="43"/>
        <v>0</v>
      </c>
      <c r="M78" s="73">
        <f t="shared" si="43"/>
        <v>0</v>
      </c>
      <c r="N78" s="73">
        <f t="shared" si="43"/>
        <v>5</v>
      </c>
      <c r="O78" s="73">
        <f t="shared" si="43"/>
        <v>5</v>
      </c>
      <c r="P78" s="73">
        <f t="shared" si="43"/>
        <v>15</v>
      </c>
      <c r="Q78" s="227">
        <f t="shared" si="43"/>
        <v>0</v>
      </c>
      <c r="R78" s="76"/>
      <c r="S78" s="215"/>
      <c r="T78" s="72"/>
    </row>
    <row r="79" spans="1:49" ht="24.75" customHeight="1" thickBot="1" x14ac:dyDescent="0.3">
      <c r="A79" s="669" t="s">
        <v>298</v>
      </c>
      <c r="B79" s="670"/>
      <c r="C79" s="73">
        <f t="shared" ref="C79:Q79" si="44">C78+C70</f>
        <v>182</v>
      </c>
      <c r="D79" s="73">
        <f t="shared" si="44"/>
        <v>5460</v>
      </c>
      <c r="E79" s="73">
        <f t="shared" si="44"/>
        <v>1606</v>
      </c>
      <c r="F79" s="73">
        <f t="shared" si="44"/>
        <v>658</v>
      </c>
      <c r="G79" s="73">
        <f t="shared" si="44"/>
        <v>386</v>
      </c>
      <c r="H79" s="73">
        <f t="shared" si="44"/>
        <v>562</v>
      </c>
      <c r="I79" s="73">
        <f t="shared" si="44"/>
        <v>3854</v>
      </c>
      <c r="J79" s="73">
        <f t="shared" si="44"/>
        <v>22</v>
      </c>
      <c r="K79" s="73">
        <f t="shared" si="44"/>
        <v>13</v>
      </c>
      <c r="L79" s="73">
        <f t="shared" si="44"/>
        <v>20</v>
      </c>
      <c r="M79" s="73">
        <f t="shared" si="44"/>
        <v>22</v>
      </c>
      <c r="N79" s="73">
        <f t="shared" si="44"/>
        <v>20</v>
      </c>
      <c r="O79" s="73">
        <f t="shared" si="44"/>
        <v>25</v>
      </c>
      <c r="P79" s="73">
        <f t="shared" si="44"/>
        <v>30</v>
      </c>
      <c r="Q79" s="227">
        <f t="shared" si="44"/>
        <v>30</v>
      </c>
      <c r="R79" s="76"/>
      <c r="S79" s="213"/>
    </row>
    <row r="80" spans="1:49" s="89" customFormat="1" ht="9.75" customHeight="1" thickBot="1" x14ac:dyDescent="0.3">
      <c r="B80" s="90"/>
      <c r="R80" s="21"/>
      <c r="S80" s="211"/>
      <c r="U80" s="71"/>
      <c r="V80" s="58"/>
      <c r="W80" s="71"/>
      <c r="X80" s="71"/>
      <c r="Y80" s="71"/>
      <c r="Z80" s="71"/>
      <c r="AA80" s="71"/>
      <c r="AB80" s="71"/>
      <c r="AC80" s="143"/>
      <c r="AD80" s="143"/>
      <c r="AE80" s="143"/>
      <c r="AF80" s="71"/>
      <c r="AG80" s="58"/>
      <c r="AH80" s="71"/>
      <c r="AI80" s="71"/>
      <c r="AJ80" s="71"/>
      <c r="AK80" s="71"/>
      <c r="AL80" s="71"/>
      <c r="AM80" s="71"/>
      <c r="AN80" s="143"/>
      <c r="AO80" s="143"/>
      <c r="AP80" s="71"/>
      <c r="AQ80" s="58"/>
      <c r="AR80" s="71"/>
      <c r="AS80" s="71"/>
      <c r="AT80" s="71"/>
      <c r="AU80" s="71"/>
      <c r="AV80" s="71"/>
      <c r="AW80" s="71"/>
    </row>
    <row r="81" spans="1:51" s="92" customFormat="1" ht="22.5" customHeight="1" thickBot="1" x14ac:dyDescent="0.3">
      <c r="A81" s="682" t="s">
        <v>74</v>
      </c>
      <c r="B81" s="683"/>
      <c r="C81" s="91">
        <f t="shared" ref="C81:Q81" si="45">C79+C33</f>
        <v>240</v>
      </c>
      <c r="D81" s="91">
        <f t="shared" si="45"/>
        <v>7200</v>
      </c>
      <c r="E81" s="91">
        <f t="shared" si="45"/>
        <v>2288</v>
      </c>
      <c r="F81" s="91">
        <f t="shared" si="45"/>
        <v>918</v>
      </c>
      <c r="G81" s="91">
        <f t="shared" si="45"/>
        <v>386</v>
      </c>
      <c r="H81" s="91">
        <f t="shared" si="45"/>
        <v>984</v>
      </c>
      <c r="I81" s="91">
        <f t="shared" si="45"/>
        <v>4912</v>
      </c>
      <c r="J81" s="91">
        <f t="shared" si="45"/>
        <v>30</v>
      </c>
      <c r="K81" s="91">
        <f t="shared" si="45"/>
        <v>30</v>
      </c>
      <c r="L81" s="91">
        <f t="shared" si="45"/>
        <v>30</v>
      </c>
      <c r="M81" s="91">
        <f t="shared" si="45"/>
        <v>30</v>
      </c>
      <c r="N81" s="91">
        <f t="shared" si="45"/>
        <v>30</v>
      </c>
      <c r="O81" s="91">
        <f t="shared" si="45"/>
        <v>30</v>
      </c>
      <c r="P81" s="91">
        <f t="shared" si="45"/>
        <v>30</v>
      </c>
      <c r="Q81" s="317">
        <f t="shared" si="45"/>
        <v>30</v>
      </c>
      <c r="R81" s="21"/>
      <c r="S81" s="211"/>
      <c r="T81" s="89">
        <f t="shared" ref="T81:AE81" si="46">SUM(T11:T80)</f>
        <v>338</v>
      </c>
      <c r="U81" s="89">
        <f t="shared" si="46"/>
        <v>328</v>
      </c>
      <c r="V81" s="89">
        <f t="shared" si="46"/>
        <v>318</v>
      </c>
      <c r="W81" s="89">
        <f t="shared" si="46"/>
        <v>312</v>
      </c>
      <c r="X81" s="89">
        <f t="shared" si="46"/>
        <v>318</v>
      </c>
      <c r="Y81" s="89">
        <f t="shared" si="46"/>
        <v>294</v>
      </c>
      <c r="Z81" s="89">
        <f t="shared" si="46"/>
        <v>308</v>
      </c>
      <c r="AA81" s="89">
        <f t="shared" si="46"/>
        <v>72</v>
      </c>
      <c r="AB81" s="89">
        <f t="shared" si="46"/>
        <v>0</v>
      </c>
      <c r="AC81" s="89">
        <f t="shared" si="46"/>
        <v>0</v>
      </c>
      <c r="AD81" s="89">
        <f t="shared" si="46"/>
        <v>0</v>
      </c>
      <c r="AE81" s="89">
        <f t="shared" si="46"/>
        <v>0</v>
      </c>
      <c r="AF81" s="142"/>
      <c r="AG81" s="142"/>
      <c r="AH81" s="142"/>
      <c r="AI81" s="142"/>
      <c r="AJ81" s="142"/>
      <c r="AK81" s="142"/>
      <c r="AL81" s="142"/>
      <c r="AM81" s="142"/>
      <c r="AN81" s="141"/>
      <c r="AO81" s="141"/>
      <c r="AP81" s="142"/>
      <c r="AQ81" s="142"/>
      <c r="AR81" s="142"/>
      <c r="AS81" s="142"/>
      <c r="AT81" s="142"/>
      <c r="AU81" s="142"/>
      <c r="AV81" s="142"/>
      <c r="AW81" s="142"/>
      <c r="AX81" s="141"/>
      <c r="AY81" s="141"/>
    </row>
    <row r="82" spans="1:51" s="92" customFormat="1" ht="22.5" customHeight="1" thickBot="1" x14ac:dyDescent="0.3">
      <c r="A82" s="583"/>
      <c r="B82" s="583"/>
      <c r="C82" s="582"/>
      <c r="D82" s="582"/>
      <c r="E82" s="582"/>
      <c r="F82" s="582"/>
      <c r="G82" s="582"/>
      <c r="H82" s="582"/>
      <c r="I82" s="582"/>
      <c r="J82" s="582"/>
      <c r="K82" s="582"/>
      <c r="L82" s="582"/>
      <c r="M82" s="582"/>
      <c r="N82" s="582"/>
      <c r="O82" s="582"/>
      <c r="P82" s="582"/>
      <c r="Q82" s="582"/>
      <c r="R82" s="21"/>
      <c r="S82" s="211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142"/>
      <c r="AG82" s="142"/>
      <c r="AH82" s="142"/>
      <c r="AI82" s="142"/>
      <c r="AJ82" s="142"/>
      <c r="AK82" s="142"/>
      <c r="AL82" s="142"/>
      <c r="AM82" s="142"/>
      <c r="AN82" s="141"/>
      <c r="AO82" s="141"/>
      <c r="AP82" s="142"/>
      <c r="AQ82" s="142"/>
      <c r="AR82" s="142"/>
      <c r="AS82" s="142"/>
      <c r="AT82" s="142"/>
      <c r="AU82" s="142"/>
      <c r="AV82" s="142"/>
      <c r="AW82" s="142"/>
      <c r="AX82" s="141"/>
      <c r="AY82" s="141"/>
    </row>
    <row r="83" spans="1:51" s="92" customFormat="1" ht="45" customHeight="1" thickBot="1" x14ac:dyDescent="0.3">
      <c r="A83" s="584" t="s">
        <v>639</v>
      </c>
      <c r="B83" s="585" t="s">
        <v>640</v>
      </c>
      <c r="C83" s="317" t="s">
        <v>641</v>
      </c>
      <c r="D83" s="317">
        <v>90</v>
      </c>
      <c r="E83" s="91">
        <f>F83+G83+H83</f>
        <v>46</v>
      </c>
      <c r="F83" s="586">
        <v>22</v>
      </c>
      <c r="G83" s="586"/>
      <c r="H83" s="586">
        <v>24</v>
      </c>
      <c r="I83" s="587">
        <f>D83-E83</f>
        <v>44</v>
      </c>
      <c r="J83" s="91"/>
      <c r="K83" s="586"/>
      <c r="L83" s="586">
        <v>3</v>
      </c>
      <c r="M83" s="586"/>
      <c r="N83" s="586"/>
      <c r="O83" s="586"/>
      <c r="P83" s="586"/>
      <c r="Q83" s="587"/>
      <c r="R83" s="227" t="s">
        <v>71</v>
      </c>
      <c r="S83" s="588" t="s">
        <v>642</v>
      </c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142"/>
      <c r="AG83" s="142"/>
      <c r="AH83" s="142"/>
      <c r="AI83" s="142"/>
      <c r="AJ83" s="142"/>
      <c r="AK83" s="142"/>
      <c r="AL83" s="142"/>
      <c r="AM83" s="142"/>
      <c r="AN83" s="141"/>
      <c r="AO83" s="141"/>
      <c r="AP83" s="142"/>
      <c r="AQ83" s="142"/>
      <c r="AR83" s="142"/>
      <c r="AS83" s="142"/>
      <c r="AT83" s="142"/>
      <c r="AU83" s="142"/>
      <c r="AV83" s="142"/>
      <c r="AW83" s="142"/>
      <c r="AX83" s="141"/>
      <c r="AY83" s="141"/>
    </row>
    <row r="84" spans="1:51" s="92" customFormat="1" ht="28.5" customHeight="1" thickBot="1" x14ac:dyDescent="0.3">
      <c r="A84" s="682" t="s">
        <v>74</v>
      </c>
      <c r="B84" s="683"/>
      <c r="C84" s="317">
        <v>243</v>
      </c>
      <c r="D84" s="586">
        <f>D81+D83</f>
        <v>7290</v>
      </c>
      <c r="E84" s="586">
        <f t="shared" ref="E84:I84" si="47">E81+E83</f>
        <v>2334</v>
      </c>
      <c r="F84" s="586">
        <f t="shared" si="47"/>
        <v>940</v>
      </c>
      <c r="G84" s="586">
        <f t="shared" si="47"/>
        <v>386</v>
      </c>
      <c r="H84" s="586">
        <f t="shared" si="47"/>
        <v>1008</v>
      </c>
      <c r="I84" s="586">
        <f t="shared" si="47"/>
        <v>4956</v>
      </c>
      <c r="J84" s="589">
        <f>J81+J83</f>
        <v>30</v>
      </c>
      <c r="K84" s="589">
        <f t="shared" ref="K84:Q84" si="48">K81+K83</f>
        <v>30</v>
      </c>
      <c r="L84" s="589">
        <f t="shared" si="48"/>
        <v>33</v>
      </c>
      <c r="M84" s="589">
        <f t="shared" si="48"/>
        <v>30</v>
      </c>
      <c r="N84" s="589">
        <f t="shared" si="48"/>
        <v>30</v>
      </c>
      <c r="O84" s="589">
        <f t="shared" si="48"/>
        <v>30</v>
      </c>
      <c r="P84" s="589">
        <f t="shared" si="48"/>
        <v>30</v>
      </c>
      <c r="Q84" s="317">
        <f t="shared" si="48"/>
        <v>30</v>
      </c>
      <c r="R84" s="57"/>
      <c r="S84" s="230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142"/>
      <c r="AG84" s="142"/>
      <c r="AH84" s="142"/>
      <c r="AI84" s="142"/>
      <c r="AJ84" s="142"/>
      <c r="AK84" s="142"/>
      <c r="AL84" s="142"/>
      <c r="AM84" s="142"/>
      <c r="AN84" s="141"/>
      <c r="AO84" s="141"/>
      <c r="AP84" s="142"/>
      <c r="AQ84" s="142"/>
      <c r="AR84" s="142"/>
      <c r="AS84" s="142"/>
      <c r="AT84" s="142"/>
      <c r="AU84" s="142"/>
      <c r="AV84" s="142"/>
      <c r="AW84" s="142"/>
      <c r="AX84" s="141"/>
      <c r="AY84" s="141"/>
    </row>
    <row r="85" spans="1:51" s="89" customFormat="1" ht="22.5" customHeight="1" x14ac:dyDescent="0.25">
      <c r="A85" s="684" t="s">
        <v>75</v>
      </c>
      <c r="B85" s="685"/>
      <c r="C85" s="685"/>
      <c r="D85" s="685"/>
      <c r="E85" s="685"/>
      <c r="F85" s="685"/>
      <c r="G85" s="685"/>
      <c r="H85" s="685"/>
      <c r="I85" s="686"/>
      <c r="J85" s="265">
        <f t="shared" ref="J85:Q85" si="49">T81/J8</f>
        <v>19.882352941176471</v>
      </c>
      <c r="K85" s="266">
        <f t="shared" si="49"/>
        <v>18.222222222222221</v>
      </c>
      <c r="L85" s="266">
        <f t="shared" si="49"/>
        <v>18.705882352941178</v>
      </c>
      <c r="M85" s="266">
        <f t="shared" si="49"/>
        <v>17.333333333333332</v>
      </c>
      <c r="N85" s="266">
        <f t="shared" si="49"/>
        <v>18.705882352941178</v>
      </c>
      <c r="O85" s="266">
        <f t="shared" si="49"/>
        <v>18.375</v>
      </c>
      <c r="P85" s="266">
        <f t="shared" si="49"/>
        <v>18.117647058823529</v>
      </c>
      <c r="Q85" s="550">
        <f t="shared" si="49"/>
        <v>18</v>
      </c>
      <c r="R85" s="21"/>
      <c r="S85" s="211"/>
      <c r="T85" s="143"/>
      <c r="U85" s="71"/>
      <c r="V85" s="58"/>
      <c r="W85" s="71"/>
      <c r="X85" s="71"/>
      <c r="Y85" s="71"/>
      <c r="Z85" s="71"/>
      <c r="AA85" s="71"/>
      <c r="AB85" s="71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</row>
    <row r="86" spans="1:51" ht="22.5" customHeight="1" x14ac:dyDescent="0.25">
      <c r="A86" s="687" t="s">
        <v>76</v>
      </c>
      <c r="B86" s="688"/>
      <c r="C86" s="688"/>
      <c r="D86" s="688"/>
      <c r="E86" s="688"/>
      <c r="F86" s="688"/>
      <c r="G86" s="688"/>
      <c r="H86" s="688"/>
      <c r="I86" s="689"/>
      <c r="J86" s="526">
        <v>3</v>
      </c>
      <c r="K86" s="268">
        <v>3</v>
      </c>
      <c r="L86" s="527">
        <v>3</v>
      </c>
      <c r="M86" s="527">
        <v>3</v>
      </c>
      <c r="N86" s="527">
        <v>3</v>
      </c>
      <c r="O86" s="527">
        <v>2</v>
      </c>
      <c r="P86" s="527">
        <v>4</v>
      </c>
      <c r="Q86" s="525"/>
    </row>
    <row r="87" spans="1:51" ht="22.5" customHeight="1" x14ac:dyDescent="0.25">
      <c r="A87" s="687" t="s">
        <v>77</v>
      </c>
      <c r="B87" s="688"/>
      <c r="C87" s="688"/>
      <c r="D87" s="688"/>
      <c r="E87" s="688"/>
      <c r="F87" s="688"/>
      <c r="G87" s="688"/>
      <c r="H87" s="688"/>
      <c r="I87" s="689"/>
      <c r="J87" s="526">
        <v>4</v>
      </c>
      <c r="K87" s="268">
        <v>4</v>
      </c>
      <c r="L87" s="590" t="s">
        <v>643</v>
      </c>
      <c r="M87" s="527">
        <v>3</v>
      </c>
      <c r="N87" s="527">
        <v>3</v>
      </c>
      <c r="O87" s="527">
        <v>3</v>
      </c>
      <c r="P87" s="527">
        <v>2</v>
      </c>
      <c r="Q87" s="530">
        <v>1</v>
      </c>
      <c r="U87" s="71"/>
      <c r="W87" s="71"/>
      <c r="X87" s="71"/>
      <c r="Y87" s="71"/>
      <c r="Z87" s="71"/>
      <c r="AA87" s="71"/>
      <c r="AB87" s="71"/>
    </row>
    <row r="88" spans="1:51" ht="22.5" customHeight="1" x14ac:dyDescent="0.25">
      <c r="A88" s="687" t="s">
        <v>78</v>
      </c>
      <c r="B88" s="688"/>
      <c r="C88" s="688"/>
      <c r="D88" s="688"/>
      <c r="E88" s="688"/>
      <c r="F88" s="688"/>
      <c r="G88" s="688"/>
      <c r="H88" s="688"/>
      <c r="I88" s="689"/>
      <c r="J88" s="300"/>
      <c r="K88" s="280"/>
      <c r="L88" s="528">
        <v>1</v>
      </c>
      <c r="M88" s="528">
        <v>1</v>
      </c>
      <c r="N88" s="528">
        <v>1</v>
      </c>
      <c r="O88" s="515"/>
      <c r="P88" s="528">
        <v>1</v>
      </c>
      <c r="Q88" s="508"/>
    </row>
    <row r="89" spans="1:51" ht="22.5" customHeight="1" thickBot="1" x14ac:dyDescent="0.3">
      <c r="A89" s="679" t="s">
        <v>79</v>
      </c>
      <c r="B89" s="680"/>
      <c r="C89" s="680"/>
      <c r="D89" s="680"/>
      <c r="E89" s="680"/>
      <c r="F89" s="680"/>
      <c r="G89" s="680"/>
      <c r="H89" s="680"/>
      <c r="I89" s="681"/>
      <c r="J89" s="301"/>
      <c r="K89" s="283"/>
      <c r="L89" s="509"/>
      <c r="M89" s="509"/>
      <c r="N89" s="509"/>
      <c r="O89" s="529">
        <v>1</v>
      </c>
      <c r="P89" s="509"/>
      <c r="Q89" s="531">
        <v>2</v>
      </c>
      <c r="U89" s="71"/>
      <c r="W89" s="71"/>
      <c r="X89" s="71"/>
      <c r="Y89" s="71"/>
      <c r="Z89" s="71"/>
      <c r="AA89" s="71"/>
      <c r="AB89" s="71"/>
    </row>
    <row r="90" spans="1:51" ht="48.75" customHeight="1" x14ac:dyDescent="0.25">
      <c r="A90" s="690" t="s">
        <v>644</v>
      </c>
      <c r="B90" s="690"/>
      <c r="C90" s="690"/>
      <c r="D90" s="690"/>
      <c r="E90" s="690"/>
      <c r="F90" s="690"/>
      <c r="G90" s="690"/>
      <c r="H90" s="690"/>
      <c r="I90" s="690"/>
      <c r="J90" s="690"/>
      <c r="K90" s="690"/>
      <c r="L90" s="690"/>
      <c r="M90" s="690"/>
      <c r="N90" s="690"/>
      <c r="O90" s="690"/>
      <c r="P90" s="690"/>
      <c r="Q90" s="690"/>
      <c r="R90" s="690"/>
      <c r="S90" s="690"/>
      <c r="U90" s="71"/>
      <c r="W90" s="71"/>
      <c r="X90" s="71"/>
      <c r="Y90" s="71"/>
      <c r="Z90" s="71"/>
      <c r="AA90" s="71"/>
      <c r="AB90" s="71"/>
    </row>
    <row r="91" spans="1:51" ht="31.5" customHeight="1" x14ac:dyDescent="0.25">
      <c r="A91" s="690" t="s">
        <v>645</v>
      </c>
      <c r="B91" s="690"/>
      <c r="C91" s="690"/>
      <c r="D91" s="690"/>
      <c r="E91" s="690"/>
      <c r="F91" s="690"/>
      <c r="G91" s="690"/>
      <c r="H91" s="690"/>
      <c r="I91" s="690"/>
      <c r="J91" s="690"/>
      <c r="K91" s="690"/>
      <c r="L91" s="690"/>
      <c r="M91" s="690"/>
      <c r="N91" s="690"/>
      <c r="O91" s="690"/>
      <c r="P91" s="690"/>
      <c r="Q91" s="690"/>
      <c r="R91" s="690"/>
      <c r="S91" s="690"/>
      <c r="U91" s="71"/>
      <c r="W91" s="71"/>
      <c r="X91" s="71"/>
      <c r="Y91" s="71"/>
      <c r="Z91" s="71"/>
      <c r="AA91" s="71"/>
      <c r="AB91" s="71"/>
    </row>
    <row r="92" spans="1:51" s="96" customFormat="1" ht="30.75" customHeight="1" x14ac:dyDescent="0.4">
      <c r="R92" s="142"/>
      <c r="S92" s="224"/>
      <c r="U92" s="184"/>
      <c r="V92" s="184"/>
      <c r="W92" s="184"/>
      <c r="X92" s="184"/>
      <c r="Y92" s="184"/>
      <c r="Z92" s="184"/>
      <c r="AA92" s="184"/>
      <c r="AB92" s="184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</row>
    <row r="93" spans="1:51" s="96" customFormat="1" ht="25.5" customHeight="1" x14ac:dyDescent="0.4">
      <c r="A93" s="94" t="s">
        <v>567</v>
      </c>
      <c r="B93" s="95"/>
      <c r="C93" s="95"/>
      <c r="D93" s="95"/>
      <c r="E93" s="95"/>
      <c r="G93" s="452" t="s">
        <v>613</v>
      </c>
      <c r="H93" s="385"/>
      <c r="I93" s="385"/>
      <c r="R93" s="142"/>
      <c r="S93" s="224"/>
      <c r="U93" s="184"/>
      <c r="V93" s="184"/>
      <c r="W93" s="184"/>
      <c r="X93" s="184"/>
      <c r="Y93" s="184"/>
      <c r="Z93" s="184"/>
      <c r="AA93" s="184"/>
      <c r="AB93" s="184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</row>
    <row r="94" spans="1:51" s="96" customFormat="1" ht="48.75" customHeight="1" x14ac:dyDescent="0.4">
      <c r="A94" s="94" t="s">
        <v>580</v>
      </c>
      <c r="B94" s="94"/>
      <c r="C94" s="298"/>
      <c r="D94" s="298"/>
      <c r="E94" s="298"/>
      <c r="F94" s="298"/>
      <c r="G94" s="678"/>
      <c r="H94" s="678"/>
      <c r="I94" s="95"/>
      <c r="R94" s="142"/>
      <c r="S94" s="224"/>
      <c r="U94" s="184"/>
      <c r="V94" s="184"/>
      <c r="W94" s="184"/>
      <c r="X94" s="184"/>
      <c r="Y94" s="184"/>
      <c r="Z94" s="184"/>
      <c r="AA94" s="184"/>
      <c r="AB94" s="184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</row>
    <row r="95" spans="1:51" s="96" customFormat="1" ht="27" customHeight="1" x14ac:dyDescent="0.4">
      <c r="A95" s="284" t="s">
        <v>592</v>
      </c>
      <c r="B95" s="285"/>
      <c r="C95" s="285"/>
      <c r="D95" s="285"/>
      <c r="E95" s="286"/>
      <c r="F95" s="287"/>
      <c r="G95" s="96" t="s">
        <v>609</v>
      </c>
      <c r="H95" s="285"/>
      <c r="I95" s="95"/>
      <c r="R95" s="142"/>
      <c r="S95" s="224"/>
      <c r="U95" s="184"/>
      <c r="V95" s="184"/>
      <c r="W95" s="184"/>
      <c r="X95" s="184"/>
      <c r="Y95" s="184"/>
      <c r="Z95" s="184"/>
      <c r="AA95" s="184"/>
      <c r="AB95" s="184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</row>
    <row r="96" spans="1:51" s="96" customFormat="1" ht="52.5" customHeight="1" x14ac:dyDescent="0.4">
      <c r="A96" s="573" t="s">
        <v>630</v>
      </c>
      <c r="B96" s="574"/>
      <c r="C96" s="574"/>
      <c r="D96" s="574"/>
      <c r="E96" s="574"/>
      <c r="F96" s="573"/>
      <c r="G96" s="573"/>
      <c r="H96" s="575"/>
      <c r="I96" s="574"/>
      <c r="J96" s="97"/>
      <c r="K96" s="97"/>
      <c r="L96" s="97"/>
      <c r="M96" s="97"/>
      <c r="N96" s="97"/>
      <c r="O96" s="97"/>
      <c r="P96" s="97"/>
      <c r="Q96" s="97"/>
      <c r="S96" s="224"/>
      <c r="U96" s="98"/>
      <c r="V96" s="99"/>
      <c r="W96" s="98"/>
      <c r="X96" s="98"/>
      <c r="Y96" s="98"/>
      <c r="Z96" s="98"/>
      <c r="AA96" s="98"/>
      <c r="AB96" s="98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</row>
    <row r="97" spans="1:49" s="96" customFormat="1" ht="29.25" customHeight="1" x14ac:dyDescent="0.4">
      <c r="A97" s="573" t="s">
        <v>631</v>
      </c>
      <c r="B97" s="574"/>
      <c r="C97" s="574"/>
      <c r="D97" s="574"/>
      <c r="E97" s="574"/>
      <c r="F97" s="573"/>
      <c r="G97" s="576" t="s">
        <v>610</v>
      </c>
      <c r="H97" s="575"/>
      <c r="I97" s="574"/>
      <c r="J97" s="97"/>
      <c r="K97" s="97"/>
      <c r="L97" s="97"/>
      <c r="M97" s="97"/>
      <c r="N97" s="97"/>
      <c r="O97" s="97"/>
      <c r="P97" s="97"/>
      <c r="Q97" s="97"/>
      <c r="S97" s="224"/>
      <c r="U97" s="98"/>
      <c r="V97" s="99"/>
      <c r="W97" s="98"/>
      <c r="X97" s="98"/>
      <c r="Y97" s="98"/>
      <c r="Z97" s="98"/>
      <c r="AA97" s="98"/>
      <c r="AB97" s="98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</row>
    <row r="98" spans="1:49" s="96" customFormat="1" ht="15.75" customHeight="1" x14ac:dyDescent="0.4">
      <c r="A98" s="94"/>
      <c r="B98" s="95"/>
      <c r="C98" s="95"/>
      <c r="D98" s="95"/>
      <c r="E98" s="95"/>
      <c r="F98" s="385"/>
      <c r="H98" s="95"/>
      <c r="I98" s="95"/>
      <c r="J98" s="97"/>
      <c r="K98" s="97"/>
      <c r="L98" s="97"/>
      <c r="M98" s="97"/>
      <c r="N98" s="97"/>
      <c r="O98" s="97"/>
      <c r="P98" s="97"/>
      <c r="Q98" s="97"/>
      <c r="S98" s="224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</row>
    <row r="99" spans="1:49" ht="39" customHeight="1" x14ac:dyDescent="0.4">
      <c r="A99" s="94" t="s">
        <v>601</v>
      </c>
      <c r="B99" s="371"/>
      <c r="C99" s="371"/>
      <c r="D99" s="371"/>
      <c r="E99" s="371"/>
      <c r="F99" s="372"/>
      <c r="G99" s="96" t="s">
        <v>611</v>
      </c>
      <c r="H99" s="371"/>
      <c r="I99" s="371"/>
      <c r="J99" s="97"/>
      <c r="U99" s="210"/>
      <c r="V99" s="210"/>
      <c r="Y99" s="71"/>
      <c r="Z99" s="71"/>
      <c r="AA99" s="71"/>
      <c r="AB99" s="71"/>
    </row>
    <row r="100" spans="1:49" ht="15.75" customHeight="1" x14ac:dyDescent="0.3">
      <c r="A100" s="373"/>
      <c r="B100" s="371"/>
      <c r="C100" s="371"/>
      <c r="D100" s="371"/>
      <c r="E100" s="371"/>
      <c r="F100" s="372"/>
      <c r="G100" s="372"/>
      <c r="H100" s="371"/>
      <c r="I100" s="371"/>
      <c r="J100" s="97"/>
    </row>
    <row r="101" spans="1:49" ht="38.25" customHeight="1" x14ac:dyDescent="0.4">
      <c r="A101" s="94" t="s">
        <v>586</v>
      </c>
      <c r="B101" s="95"/>
      <c r="C101" s="95"/>
      <c r="D101" s="95"/>
      <c r="E101" s="95"/>
      <c r="F101" s="385"/>
      <c r="G101" s="532" t="s">
        <v>612</v>
      </c>
      <c r="H101" s="532"/>
      <c r="I101" s="532"/>
      <c r="J101" s="97"/>
    </row>
    <row r="102" spans="1:49" ht="7.5" customHeight="1" x14ac:dyDescent="0.4">
      <c r="A102" s="94"/>
      <c r="B102" s="95"/>
      <c r="C102" s="95"/>
      <c r="D102" s="95"/>
      <c r="E102" s="95"/>
      <c r="F102" s="385"/>
      <c r="G102" s="96"/>
      <c r="H102" s="95"/>
      <c r="I102" s="95"/>
      <c r="J102" s="97"/>
      <c r="S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</row>
    <row r="103" spans="1:49" x14ac:dyDescent="0.25">
      <c r="S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</row>
  </sheetData>
  <mergeCells count="43">
    <mergeCell ref="G94:H94"/>
    <mergeCell ref="A89:I89"/>
    <mergeCell ref="A81:B81"/>
    <mergeCell ref="A85:I85"/>
    <mergeCell ref="A86:I86"/>
    <mergeCell ref="A87:I87"/>
    <mergeCell ref="A88:I88"/>
    <mergeCell ref="A84:B84"/>
    <mergeCell ref="A90:S90"/>
    <mergeCell ref="A91:S91"/>
    <mergeCell ref="E4:H4"/>
    <mergeCell ref="I4:I8"/>
    <mergeCell ref="J4:K4"/>
    <mergeCell ref="L4:M4"/>
    <mergeCell ref="A79:B79"/>
    <mergeCell ref="A16:B16"/>
    <mergeCell ref="A24:S24"/>
    <mergeCell ref="A33:B33"/>
    <mergeCell ref="A34:S34"/>
    <mergeCell ref="A70:B70"/>
    <mergeCell ref="A18:S18"/>
    <mergeCell ref="AG6:AL6"/>
    <mergeCell ref="AQ6:AS6"/>
    <mergeCell ref="J7:Q7"/>
    <mergeCell ref="A78:B78"/>
    <mergeCell ref="A9:S9"/>
    <mergeCell ref="H6:H8"/>
    <mergeCell ref="A1:S1"/>
    <mergeCell ref="A3:A8"/>
    <mergeCell ref="B3:B8"/>
    <mergeCell ref="C3:C8"/>
    <mergeCell ref="D3:I3"/>
    <mergeCell ref="J3:Q3"/>
    <mergeCell ref="R3:R8"/>
    <mergeCell ref="S3:S8"/>
    <mergeCell ref="D4:D8"/>
    <mergeCell ref="P4:Q4"/>
    <mergeCell ref="E5:E8"/>
    <mergeCell ref="F5:H5"/>
    <mergeCell ref="J5:Q5"/>
    <mergeCell ref="F6:F8"/>
    <mergeCell ref="G6:G8"/>
    <mergeCell ref="N4:O4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verticalDpi="90" r:id="rId1"/>
  <rowBreaks count="2" manualBreakCount="2">
    <brk id="40" max="18" man="1"/>
    <brk id="70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T3" sqref="T3"/>
    </sheetView>
  </sheetViews>
  <sheetFormatPr defaultRowHeight="15" x14ac:dyDescent="0.25"/>
  <cols>
    <col min="3" max="3" width="37.85546875" customWidth="1"/>
  </cols>
  <sheetData>
    <row r="1" spans="1:20" ht="15.75" thickBot="1" x14ac:dyDescent="0.3"/>
    <row r="2" spans="1:20" ht="37.5" x14ac:dyDescent="0.25">
      <c r="A2" s="49" t="s">
        <v>562</v>
      </c>
      <c r="B2" s="106"/>
      <c r="C2" s="510" t="s">
        <v>593</v>
      </c>
      <c r="D2" s="190">
        <v>5</v>
      </c>
      <c r="E2" s="49">
        <f>D2*30</f>
        <v>150</v>
      </c>
      <c r="F2" s="232">
        <f>SUM(G2:I2)</f>
        <v>48</v>
      </c>
      <c r="G2" s="63">
        <v>24</v>
      </c>
      <c r="H2" s="63">
        <v>12</v>
      </c>
      <c r="I2" s="63">
        <v>12</v>
      </c>
      <c r="J2" s="64">
        <f>E2-F2</f>
        <v>102</v>
      </c>
      <c r="K2" s="466"/>
      <c r="L2" s="459"/>
      <c r="M2" s="459"/>
      <c r="N2" s="459"/>
      <c r="O2" s="474">
        <v>5</v>
      </c>
      <c r="P2" s="474"/>
      <c r="Q2" s="459"/>
      <c r="R2" s="460"/>
      <c r="S2" s="49" t="s">
        <v>69</v>
      </c>
      <c r="T2" s="218" t="s">
        <v>571</v>
      </c>
    </row>
    <row r="3" spans="1:20" ht="33" x14ac:dyDescent="0.25">
      <c r="A3" s="50" t="s">
        <v>563</v>
      </c>
      <c r="B3" s="107"/>
      <c r="C3" s="511" t="s">
        <v>594</v>
      </c>
      <c r="D3" s="191">
        <v>5</v>
      </c>
      <c r="E3" s="50">
        <f>D3*30</f>
        <v>150</v>
      </c>
      <c r="F3" s="233">
        <f>SUM(G3:I3)</f>
        <v>48</v>
      </c>
      <c r="G3" s="52">
        <v>24</v>
      </c>
      <c r="H3" s="52">
        <v>24</v>
      </c>
      <c r="I3" s="52"/>
      <c r="J3" s="54">
        <f>E3-F3</f>
        <v>102</v>
      </c>
      <c r="K3" s="461"/>
      <c r="L3" s="463"/>
      <c r="M3" s="463"/>
      <c r="N3" s="463"/>
      <c r="O3" s="463"/>
      <c r="P3" s="462">
        <v>5</v>
      </c>
      <c r="Q3" s="462"/>
      <c r="R3" s="464"/>
      <c r="S3" s="50" t="s">
        <v>69</v>
      </c>
      <c r="T3" s="577" t="s">
        <v>638</v>
      </c>
    </row>
    <row r="4" spans="1:20" ht="33" x14ac:dyDescent="0.25">
      <c r="A4" s="50" t="s">
        <v>564</v>
      </c>
      <c r="B4" s="107"/>
      <c r="C4" s="512" t="s">
        <v>595</v>
      </c>
      <c r="D4" s="191">
        <v>5</v>
      </c>
      <c r="E4" s="50">
        <f t="shared" ref="E4:E6" si="0">D4*30</f>
        <v>150</v>
      </c>
      <c r="F4" s="233">
        <f t="shared" ref="F4:F6" si="1">SUM(G4:I4)</f>
        <v>48</v>
      </c>
      <c r="G4" s="52">
        <v>24</v>
      </c>
      <c r="H4" s="52">
        <v>12</v>
      </c>
      <c r="I4" s="52">
        <v>12</v>
      </c>
      <c r="J4" s="54">
        <f t="shared" ref="J4:J6" si="2">E4-F4</f>
        <v>102</v>
      </c>
      <c r="K4" s="461"/>
      <c r="L4" s="463"/>
      <c r="M4" s="463"/>
      <c r="N4" s="463"/>
      <c r="O4" s="463"/>
      <c r="P4" s="463"/>
      <c r="Q4" s="462">
        <v>5</v>
      </c>
      <c r="R4" s="464"/>
      <c r="S4" s="50" t="s">
        <v>69</v>
      </c>
      <c r="T4" s="506" t="s">
        <v>571</v>
      </c>
    </row>
    <row r="5" spans="1:20" ht="18.75" x14ac:dyDescent="0.25">
      <c r="A5" s="50" t="s">
        <v>565</v>
      </c>
      <c r="B5" s="107"/>
      <c r="C5" s="513" t="s">
        <v>596</v>
      </c>
      <c r="D5" s="191">
        <v>5</v>
      </c>
      <c r="E5" s="50">
        <f t="shared" si="0"/>
        <v>150</v>
      </c>
      <c r="F5" s="233">
        <f t="shared" si="1"/>
        <v>48</v>
      </c>
      <c r="G5" s="52">
        <v>24</v>
      </c>
      <c r="H5" s="52">
        <v>24</v>
      </c>
      <c r="I5" s="52"/>
      <c r="J5" s="54">
        <f t="shared" si="2"/>
        <v>102</v>
      </c>
      <c r="K5" s="461"/>
      <c r="L5" s="463"/>
      <c r="M5" s="463"/>
      <c r="N5" s="463"/>
      <c r="O5" s="463"/>
      <c r="P5" s="463"/>
      <c r="Q5" s="462">
        <v>5</v>
      </c>
      <c r="R5" s="464"/>
      <c r="S5" s="50" t="s">
        <v>69</v>
      </c>
      <c r="T5" s="506" t="s">
        <v>571</v>
      </c>
    </row>
    <row r="6" spans="1:20" ht="66.75" thickBot="1" x14ac:dyDescent="0.3">
      <c r="A6" s="51" t="s">
        <v>566</v>
      </c>
      <c r="B6" s="108"/>
      <c r="C6" s="514" t="s">
        <v>597</v>
      </c>
      <c r="D6" s="192">
        <v>5</v>
      </c>
      <c r="E6" s="51">
        <f t="shared" si="0"/>
        <v>150</v>
      </c>
      <c r="F6" s="234">
        <f t="shared" si="1"/>
        <v>48</v>
      </c>
      <c r="G6" s="60">
        <v>24</v>
      </c>
      <c r="H6" s="60">
        <v>12</v>
      </c>
      <c r="I6" s="60">
        <v>12</v>
      </c>
      <c r="J6" s="61">
        <f t="shared" si="2"/>
        <v>102</v>
      </c>
      <c r="K6" s="487"/>
      <c r="L6" s="488"/>
      <c r="M6" s="488"/>
      <c r="N6" s="488"/>
      <c r="O6" s="488"/>
      <c r="P6" s="488"/>
      <c r="Q6" s="489">
        <v>5</v>
      </c>
      <c r="R6" s="490"/>
      <c r="S6" s="51" t="s">
        <v>69</v>
      </c>
      <c r="T6" s="507" t="s">
        <v>571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3"/>
  <sheetViews>
    <sheetView view="pageBreakPreview" topLeftCell="A4" zoomScale="60" zoomScaleNormal="80" workbookViewId="0">
      <selection activeCell="V71" sqref="V71"/>
    </sheetView>
  </sheetViews>
  <sheetFormatPr defaultColWidth="9.140625" defaultRowHeight="15" x14ac:dyDescent="0.25"/>
  <cols>
    <col min="1" max="1" width="12.42578125" style="21" customWidth="1"/>
    <col min="2" max="2" width="10.7109375" style="21" hidden="1" customWidth="1"/>
    <col min="3" max="3" width="66.85546875" style="21" customWidth="1"/>
    <col min="4" max="4" width="12.28515625" style="21" customWidth="1"/>
    <col min="5" max="5" width="13.7109375" style="21" customWidth="1"/>
    <col min="6" max="6" width="12.42578125" style="21" customWidth="1"/>
    <col min="7" max="7" width="11.140625" style="21" customWidth="1"/>
    <col min="8" max="8" width="13.7109375" style="21" customWidth="1"/>
    <col min="9" max="9" width="13.42578125" style="21" customWidth="1"/>
    <col min="10" max="10" width="13" style="21" customWidth="1"/>
    <col min="11" max="11" width="10" style="21" customWidth="1"/>
    <col min="12" max="12" width="9" style="21" customWidth="1"/>
    <col min="13" max="14" width="9.28515625" style="21" customWidth="1"/>
    <col min="15" max="15" width="8.85546875" style="21" customWidth="1"/>
    <col min="16" max="16" width="9" style="21" customWidth="1"/>
    <col min="17" max="17" width="9.28515625" style="21" customWidth="1"/>
    <col min="18" max="18" width="8.42578125" style="21" customWidth="1"/>
    <col min="19" max="19" width="23.140625" style="21" customWidth="1"/>
    <col min="20" max="20" width="21.85546875" style="211" customWidth="1"/>
    <col min="21" max="21" width="5.140625" style="21" customWidth="1"/>
    <col min="22" max="22" width="59.7109375" style="58" customWidth="1"/>
    <col min="23" max="29" width="4.42578125" style="58" customWidth="1"/>
    <col min="30" max="30" width="2.140625" style="58" customWidth="1"/>
    <col min="31" max="31" width="5.42578125" style="58" customWidth="1"/>
    <col min="32" max="40" width="4.42578125" style="58" customWidth="1"/>
    <col min="41" max="41" width="5.28515625" style="58" customWidth="1"/>
    <col min="42" max="42" width="5.140625" style="58" customWidth="1"/>
    <col min="43" max="50" width="4.42578125" style="58" customWidth="1"/>
    <col min="51" max="16384" width="9.140625" style="21"/>
  </cols>
  <sheetData>
    <row r="1" spans="1:50" ht="45" x14ac:dyDescent="0.25">
      <c r="A1" s="634" t="s">
        <v>47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</row>
    <row r="2" spans="1:50" ht="15.75" thickBot="1" x14ac:dyDescent="0.3"/>
    <row r="3" spans="1:50" s="58" customFormat="1" ht="20.25" x14ac:dyDescent="0.25">
      <c r="A3" s="635" t="s">
        <v>48</v>
      </c>
      <c r="B3" s="691" t="s">
        <v>267</v>
      </c>
      <c r="C3" s="638" t="s">
        <v>49</v>
      </c>
      <c r="D3" s="641" t="s">
        <v>50</v>
      </c>
      <c r="E3" s="644" t="s">
        <v>51</v>
      </c>
      <c r="F3" s="644"/>
      <c r="G3" s="644"/>
      <c r="H3" s="644"/>
      <c r="I3" s="644"/>
      <c r="J3" s="638"/>
      <c r="K3" s="645" t="s">
        <v>52</v>
      </c>
      <c r="L3" s="646"/>
      <c r="M3" s="646"/>
      <c r="N3" s="646"/>
      <c r="O3" s="646"/>
      <c r="P3" s="646"/>
      <c r="Q3" s="646"/>
      <c r="R3" s="647"/>
      <c r="S3" s="648" t="s">
        <v>53</v>
      </c>
      <c r="T3" s="651" t="s">
        <v>54</v>
      </c>
    </row>
    <row r="4" spans="1:50" s="58" customFormat="1" ht="16.5" x14ac:dyDescent="0.25">
      <c r="A4" s="636"/>
      <c r="B4" s="692"/>
      <c r="C4" s="639"/>
      <c r="D4" s="642"/>
      <c r="E4" s="654" t="s">
        <v>55</v>
      </c>
      <c r="F4" s="660" t="s">
        <v>56</v>
      </c>
      <c r="G4" s="660"/>
      <c r="H4" s="660"/>
      <c r="I4" s="660"/>
      <c r="J4" s="666" t="s">
        <v>57</v>
      </c>
      <c r="K4" s="668" t="s">
        <v>58</v>
      </c>
      <c r="L4" s="656"/>
      <c r="M4" s="656" t="s">
        <v>59</v>
      </c>
      <c r="N4" s="656"/>
      <c r="O4" s="656" t="s">
        <v>60</v>
      </c>
      <c r="P4" s="656"/>
      <c r="Q4" s="656" t="s">
        <v>61</v>
      </c>
      <c r="R4" s="657"/>
      <c r="S4" s="649"/>
      <c r="T4" s="652"/>
    </row>
    <row r="5" spans="1:50" s="58" customFormat="1" ht="16.5" x14ac:dyDescent="0.25">
      <c r="A5" s="636"/>
      <c r="B5" s="692"/>
      <c r="C5" s="639"/>
      <c r="D5" s="642"/>
      <c r="E5" s="654"/>
      <c r="F5" s="654" t="s">
        <v>62</v>
      </c>
      <c r="G5" s="658" t="s">
        <v>63</v>
      </c>
      <c r="H5" s="658"/>
      <c r="I5" s="658"/>
      <c r="J5" s="666"/>
      <c r="K5" s="659" t="s">
        <v>64</v>
      </c>
      <c r="L5" s="660"/>
      <c r="M5" s="660"/>
      <c r="N5" s="660"/>
      <c r="O5" s="660"/>
      <c r="P5" s="660"/>
      <c r="Q5" s="660"/>
      <c r="R5" s="639"/>
      <c r="S5" s="649"/>
      <c r="T5" s="652"/>
    </row>
    <row r="6" spans="1:50" s="58" customFormat="1" ht="20.25" x14ac:dyDescent="0.3">
      <c r="A6" s="636"/>
      <c r="B6" s="692"/>
      <c r="C6" s="639"/>
      <c r="D6" s="642"/>
      <c r="E6" s="654"/>
      <c r="F6" s="654"/>
      <c r="G6" s="658" t="s">
        <v>65</v>
      </c>
      <c r="H6" s="658" t="s">
        <v>66</v>
      </c>
      <c r="I6" s="658" t="s">
        <v>148</v>
      </c>
      <c r="J6" s="666"/>
      <c r="K6" s="440">
        <v>1</v>
      </c>
      <c r="L6" s="441">
        <v>2</v>
      </c>
      <c r="M6" s="441">
        <v>3</v>
      </c>
      <c r="N6" s="441">
        <v>4</v>
      </c>
      <c r="O6" s="441">
        <v>5</v>
      </c>
      <c r="P6" s="441">
        <v>6</v>
      </c>
      <c r="Q6" s="441">
        <v>7</v>
      </c>
      <c r="R6" s="442">
        <v>8</v>
      </c>
      <c r="S6" s="649"/>
      <c r="T6" s="652"/>
      <c r="AH6" s="662"/>
      <c r="AI6" s="662"/>
      <c r="AJ6" s="662"/>
      <c r="AK6" s="662"/>
      <c r="AL6" s="662"/>
      <c r="AM6" s="662"/>
      <c r="AR6" s="662"/>
      <c r="AS6" s="662"/>
      <c r="AT6" s="662"/>
    </row>
    <row r="7" spans="1:50" s="58" customFormat="1" ht="16.5" x14ac:dyDescent="0.25">
      <c r="A7" s="636"/>
      <c r="B7" s="692"/>
      <c r="C7" s="639"/>
      <c r="D7" s="642"/>
      <c r="E7" s="654"/>
      <c r="F7" s="654"/>
      <c r="G7" s="658"/>
      <c r="H7" s="658"/>
      <c r="I7" s="658"/>
      <c r="J7" s="666"/>
      <c r="K7" s="659" t="s">
        <v>67</v>
      </c>
      <c r="L7" s="660"/>
      <c r="M7" s="660"/>
      <c r="N7" s="660"/>
      <c r="O7" s="660"/>
      <c r="P7" s="660"/>
      <c r="Q7" s="660"/>
      <c r="R7" s="639"/>
      <c r="S7" s="649"/>
      <c r="T7" s="652"/>
    </row>
    <row r="8" spans="1:50" s="58" customFormat="1" ht="17.25" thickBot="1" x14ac:dyDescent="0.3">
      <c r="A8" s="637"/>
      <c r="B8" s="693"/>
      <c r="C8" s="640"/>
      <c r="D8" s="643"/>
      <c r="E8" s="655"/>
      <c r="F8" s="655"/>
      <c r="G8" s="661"/>
      <c r="H8" s="661"/>
      <c r="I8" s="661"/>
      <c r="J8" s="667"/>
      <c r="K8" s="302">
        <v>16</v>
      </c>
      <c r="L8" s="303">
        <v>16</v>
      </c>
      <c r="M8" s="303">
        <f>COUNTBLANK(титул!B22:U22)</f>
        <v>17</v>
      </c>
      <c r="N8" s="303">
        <v>17</v>
      </c>
      <c r="O8" s="303">
        <v>17</v>
      </c>
      <c r="P8" s="303">
        <v>15</v>
      </c>
      <c r="Q8" s="303">
        <f>COUNTBLANK(титул!B24:U24)</f>
        <v>17</v>
      </c>
      <c r="R8" s="428"/>
      <c r="S8" s="650"/>
      <c r="T8" s="653"/>
      <c r="V8" s="206"/>
      <c r="W8" s="206"/>
      <c r="X8" s="206"/>
      <c r="Y8" s="206"/>
      <c r="Z8" s="206"/>
      <c r="AA8" s="206"/>
      <c r="AB8" s="206"/>
      <c r="AC8" s="206"/>
      <c r="AG8" s="206"/>
      <c r="AH8" s="206"/>
      <c r="AI8" s="206"/>
      <c r="AJ8" s="206"/>
      <c r="AK8" s="206"/>
      <c r="AL8" s="206"/>
      <c r="AM8" s="206"/>
      <c r="AN8" s="206"/>
      <c r="AQ8" s="206"/>
      <c r="AR8" s="206"/>
      <c r="AS8" s="206"/>
      <c r="AT8" s="206"/>
      <c r="AU8" s="206"/>
      <c r="AV8" s="206"/>
      <c r="AW8" s="206"/>
      <c r="AX8" s="206"/>
    </row>
    <row r="9" spans="1:50" s="66" customFormat="1" ht="34.5" x14ac:dyDescent="0.25">
      <c r="A9" s="665" t="s">
        <v>282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</row>
    <row r="10" spans="1:50" s="71" customFormat="1" ht="26.25" thickBot="1" x14ac:dyDescent="0.3">
      <c r="A10" s="69"/>
      <c r="B10" s="69"/>
      <c r="C10" s="70" t="s">
        <v>68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212"/>
    </row>
    <row r="11" spans="1:50" ht="25.5" customHeight="1" x14ac:dyDescent="0.25">
      <c r="A11" s="190" t="s">
        <v>89</v>
      </c>
      <c r="B11" s="49"/>
      <c r="C11" s="109" t="s">
        <v>82</v>
      </c>
      <c r="D11" s="190">
        <v>5</v>
      </c>
      <c r="E11" s="49">
        <f>D11*30</f>
        <v>150</v>
      </c>
      <c r="F11" s="232">
        <f t="shared" ref="F11:F14" si="0">SUM(G11:I11)</f>
        <v>64</v>
      </c>
      <c r="G11" s="63">
        <v>4</v>
      </c>
      <c r="H11" s="63"/>
      <c r="I11" s="63">
        <v>60</v>
      </c>
      <c r="J11" s="64">
        <f t="shared" ref="J11:J14" si="1">E11-F11</f>
        <v>86</v>
      </c>
      <c r="K11" s="252">
        <v>5</v>
      </c>
      <c r="L11" s="148"/>
      <c r="M11" s="148"/>
      <c r="N11" s="148"/>
      <c r="O11" s="148"/>
      <c r="P11" s="148"/>
      <c r="Q11" s="148"/>
      <c r="R11" s="149"/>
      <c r="S11" s="49" t="s">
        <v>69</v>
      </c>
      <c r="T11" s="102" t="s">
        <v>464</v>
      </c>
      <c r="U11" s="72"/>
      <c r="V11" s="93"/>
      <c r="W11" s="93"/>
      <c r="X11" s="93"/>
      <c r="Y11" s="93"/>
      <c r="Z11" s="93"/>
      <c r="AA11" s="93"/>
      <c r="AB11" s="93"/>
      <c r="AC11" s="93"/>
      <c r="AE11" s="139"/>
      <c r="AF11" s="139"/>
      <c r="AG11" s="93"/>
      <c r="AH11" s="93"/>
      <c r="AI11" s="93"/>
      <c r="AJ11" s="93"/>
      <c r="AK11" s="93"/>
      <c r="AL11" s="93"/>
      <c r="AM11" s="93"/>
      <c r="AN11" s="93"/>
      <c r="AP11" s="139"/>
      <c r="AQ11" s="93"/>
      <c r="AR11" s="93"/>
      <c r="AS11" s="93"/>
      <c r="AT11" s="93"/>
      <c r="AU11" s="93"/>
      <c r="AV11" s="93"/>
      <c r="AW11" s="93"/>
      <c r="AX11" s="93"/>
    </row>
    <row r="12" spans="1:50" ht="26.25" customHeight="1" x14ac:dyDescent="0.25">
      <c r="A12" s="191" t="s">
        <v>90</v>
      </c>
      <c r="B12" s="50"/>
      <c r="C12" s="111" t="s">
        <v>176</v>
      </c>
      <c r="D12" s="191">
        <v>9</v>
      </c>
      <c r="E12" s="50">
        <f t="shared" ref="E12:E14" si="2">D12*30</f>
        <v>270</v>
      </c>
      <c r="F12" s="233">
        <f t="shared" si="0"/>
        <v>124</v>
      </c>
      <c r="G12" s="52"/>
      <c r="H12" s="52"/>
      <c r="I12" s="52">
        <v>124</v>
      </c>
      <c r="J12" s="54">
        <f t="shared" si="1"/>
        <v>146</v>
      </c>
      <c r="K12" s="150">
        <v>4</v>
      </c>
      <c r="L12" s="172">
        <v>5</v>
      </c>
      <c r="M12" s="151"/>
      <c r="N12" s="151"/>
      <c r="O12" s="151"/>
      <c r="P12" s="151"/>
      <c r="Q12" s="151"/>
      <c r="R12" s="152"/>
      <c r="S12" s="50" t="s">
        <v>80</v>
      </c>
      <c r="T12" s="120" t="s">
        <v>441</v>
      </c>
      <c r="U12" s="72"/>
      <c r="V12" s="93"/>
      <c r="W12" s="93"/>
      <c r="X12" s="93"/>
      <c r="Y12" s="93"/>
      <c r="Z12" s="93"/>
      <c r="AA12" s="93"/>
      <c r="AB12" s="93"/>
      <c r="AC12" s="93"/>
      <c r="AE12" s="139"/>
      <c r="AF12" s="139"/>
      <c r="AG12" s="93"/>
      <c r="AH12" s="93"/>
      <c r="AI12" s="93"/>
      <c r="AJ12" s="93"/>
      <c r="AK12" s="93"/>
      <c r="AL12" s="93"/>
      <c r="AM12" s="93"/>
      <c r="AN12" s="93"/>
      <c r="AP12" s="139"/>
      <c r="AQ12" s="93"/>
      <c r="AR12" s="93"/>
      <c r="AS12" s="93"/>
      <c r="AT12" s="93"/>
      <c r="AU12" s="93"/>
      <c r="AV12" s="93"/>
      <c r="AW12" s="93"/>
      <c r="AX12" s="93"/>
    </row>
    <row r="13" spans="1:50" ht="25.5" customHeight="1" x14ac:dyDescent="0.25">
      <c r="A13" s="191" t="s">
        <v>91</v>
      </c>
      <c r="B13" s="193"/>
      <c r="C13" s="199" t="s">
        <v>266</v>
      </c>
      <c r="D13" s="191">
        <v>5</v>
      </c>
      <c r="E13" s="50">
        <f t="shared" si="2"/>
        <v>150</v>
      </c>
      <c r="F13" s="233">
        <f t="shared" si="0"/>
        <v>64</v>
      </c>
      <c r="G13" s="52">
        <v>32</v>
      </c>
      <c r="H13" s="52"/>
      <c r="I13" s="52">
        <v>32</v>
      </c>
      <c r="J13" s="54">
        <f t="shared" si="1"/>
        <v>86</v>
      </c>
      <c r="K13" s="150"/>
      <c r="L13" s="172">
        <v>5</v>
      </c>
      <c r="M13" s="151"/>
      <c r="N13" s="151"/>
      <c r="O13" s="151"/>
      <c r="P13" s="151"/>
      <c r="Q13" s="151"/>
      <c r="R13" s="152"/>
      <c r="S13" s="50" t="s">
        <v>69</v>
      </c>
      <c r="T13" s="104" t="s">
        <v>464</v>
      </c>
      <c r="U13" s="72"/>
      <c r="V13" s="93"/>
      <c r="W13" s="93"/>
      <c r="X13" s="93"/>
      <c r="Y13" s="93"/>
      <c r="Z13" s="93"/>
      <c r="AA13" s="93"/>
      <c r="AB13" s="93"/>
      <c r="AC13" s="93"/>
      <c r="AE13" s="139"/>
      <c r="AF13" s="139"/>
      <c r="AG13" s="93"/>
      <c r="AH13" s="93"/>
      <c r="AI13" s="93"/>
      <c r="AJ13" s="93"/>
      <c r="AK13" s="93"/>
      <c r="AL13" s="93"/>
      <c r="AM13" s="93"/>
      <c r="AN13" s="93"/>
      <c r="AP13" s="139"/>
      <c r="AQ13" s="93"/>
      <c r="AR13" s="93"/>
      <c r="AS13" s="93"/>
      <c r="AT13" s="93"/>
      <c r="AU13" s="93"/>
      <c r="AV13" s="93"/>
      <c r="AW13" s="93"/>
      <c r="AX13" s="93"/>
    </row>
    <row r="14" spans="1:50" ht="26.25" customHeight="1" thickBot="1" x14ac:dyDescent="0.3">
      <c r="A14" s="192" t="s">
        <v>92</v>
      </c>
      <c r="B14" s="51"/>
      <c r="C14" s="203" t="s">
        <v>83</v>
      </c>
      <c r="D14" s="192">
        <v>5</v>
      </c>
      <c r="E14" s="51">
        <f t="shared" si="2"/>
        <v>150</v>
      </c>
      <c r="F14" s="234">
        <f t="shared" si="0"/>
        <v>64</v>
      </c>
      <c r="G14" s="60">
        <v>32</v>
      </c>
      <c r="H14" s="60"/>
      <c r="I14" s="60">
        <v>32</v>
      </c>
      <c r="J14" s="61">
        <f t="shared" si="1"/>
        <v>86</v>
      </c>
      <c r="K14" s="153"/>
      <c r="L14" s="253">
        <v>5</v>
      </c>
      <c r="M14" s="154"/>
      <c r="N14" s="154"/>
      <c r="O14" s="154"/>
      <c r="P14" s="154"/>
      <c r="Q14" s="154"/>
      <c r="R14" s="155"/>
      <c r="S14" s="51" t="s">
        <v>69</v>
      </c>
      <c r="T14" s="121" t="s">
        <v>84</v>
      </c>
      <c r="U14" s="72"/>
      <c r="V14" s="93"/>
      <c r="W14" s="93"/>
      <c r="X14" s="93"/>
      <c r="Y14" s="93"/>
      <c r="Z14" s="93"/>
      <c r="AA14" s="93"/>
      <c r="AB14" s="93"/>
      <c r="AC14" s="93"/>
      <c r="AE14" s="139"/>
      <c r="AF14" s="139"/>
      <c r="AG14" s="93"/>
      <c r="AH14" s="93"/>
      <c r="AI14" s="93"/>
      <c r="AJ14" s="93"/>
      <c r="AK14" s="93"/>
      <c r="AL14" s="93"/>
      <c r="AM14" s="93"/>
      <c r="AN14" s="93"/>
      <c r="AP14" s="139"/>
      <c r="AQ14" s="93"/>
      <c r="AR14" s="93"/>
      <c r="AS14" s="93"/>
      <c r="AT14" s="93"/>
      <c r="AU14" s="93"/>
      <c r="AV14" s="93"/>
      <c r="AW14" s="93"/>
      <c r="AX14" s="93"/>
    </row>
    <row r="15" spans="1:50" s="77" customFormat="1" ht="26.25" customHeight="1" thickBot="1" x14ac:dyDescent="0.3">
      <c r="A15" s="669" t="s">
        <v>70</v>
      </c>
      <c r="B15" s="695"/>
      <c r="C15" s="670"/>
      <c r="D15" s="73">
        <f>SUM(D11:D14)</f>
        <v>24</v>
      </c>
      <c r="E15" s="73">
        <f t="shared" ref="E15:R15" si="3">SUM(E11:E14)</f>
        <v>720</v>
      </c>
      <c r="F15" s="73">
        <f t="shared" si="3"/>
        <v>316</v>
      </c>
      <c r="G15" s="73">
        <f t="shared" si="3"/>
        <v>68</v>
      </c>
      <c r="H15" s="73">
        <f t="shared" si="3"/>
        <v>0</v>
      </c>
      <c r="I15" s="73">
        <f t="shared" si="3"/>
        <v>248</v>
      </c>
      <c r="J15" s="73">
        <f t="shared" si="3"/>
        <v>404</v>
      </c>
      <c r="K15" s="73">
        <f t="shared" si="3"/>
        <v>9</v>
      </c>
      <c r="L15" s="73">
        <f t="shared" si="3"/>
        <v>15</v>
      </c>
      <c r="M15" s="73">
        <f t="shared" si="3"/>
        <v>0</v>
      </c>
      <c r="N15" s="73">
        <f t="shared" si="3"/>
        <v>0</v>
      </c>
      <c r="O15" s="73">
        <f t="shared" si="3"/>
        <v>0</v>
      </c>
      <c r="P15" s="73">
        <f t="shared" si="3"/>
        <v>0</v>
      </c>
      <c r="Q15" s="73">
        <f t="shared" si="3"/>
        <v>0</v>
      </c>
      <c r="R15" s="227">
        <f t="shared" si="3"/>
        <v>0</v>
      </c>
      <c r="S15" s="76"/>
      <c r="T15" s="213"/>
      <c r="V15" s="207"/>
      <c r="W15" s="207"/>
      <c r="X15" s="207"/>
      <c r="Y15" s="207"/>
      <c r="Z15" s="207"/>
      <c r="AA15" s="207"/>
      <c r="AB15" s="207"/>
      <c r="AC15" s="207"/>
      <c r="AD15" s="140"/>
      <c r="AE15" s="140"/>
      <c r="AF15" s="140"/>
      <c r="AG15" s="207"/>
      <c r="AH15" s="207"/>
      <c r="AI15" s="207"/>
      <c r="AJ15" s="207"/>
      <c r="AK15" s="207"/>
      <c r="AL15" s="207"/>
      <c r="AM15" s="207"/>
      <c r="AN15" s="207"/>
      <c r="AO15" s="140"/>
      <c r="AP15" s="140"/>
      <c r="AQ15" s="207"/>
      <c r="AR15" s="207"/>
      <c r="AS15" s="207"/>
      <c r="AT15" s="207"/>
      <c r="AU15" s="207"/>
      <c r="AV15" s="207"/>
      <c r="AW15" s="207"/>
      <c r="AX15" s="207"/>
    </row>
    <row r="16" spans="1:50" x14ac:dyDescent="0.25">
      <c r="A16" s="67"/>
      <c r="B16" s="67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1:50" s="71" customFormat="1" ht="25.5" x14ac:dyDescent="0.25">
      <c r="C17" s="78" t="s">
        <v>85</v>
      </c>
      <c r="T17" s="214"/>
      <c r="W17" s="58"/>
      <c r="AH17" s="58"/>
      <c r="AR17" s="58"/>
    </row>
    <row r="18" spans="1:50" s="79" customFormat="1" ht="19.5" thickBot="1" x14ac:dyDescent="0.35">
      <c r="A18" s="673" t="s">
        <v>151</v>
      </c>
      <c r="B18" s="673"/>
      <c r="C18" s="673"/>
      <c r="D18" s="673"/>
      <c r="E18" s="673"/>
      <c r="F18" s="673"/>
      <c r="G18" s="673"/>
      <c r="H18" s="673"/>
      <c r="I18" s="673"/>
      <c r="J18" s="673"/>
      <c r="K18" s="673"/>
      <c r="L18" s="673"/>
      <c r="M18" s="673"/>
      <c r="N18" s="673"/>
      <c r="O18" s="673"/>
      <c r="P18" s="673"/>
      <c r="Q18" s="673"/>
      <c r="R18" s="673"/>
      <c r="S18" s="673"/>
      <c r="T18" s="673"/>
    </row>
    <row r="19" spans="1:50" s="58" customFormat="1" ht="40.5" customHeight="1" x14ac:dyDescent="0.25">
      <c r="A19" s="190" t="s">
        <v>93</v>
      </c>
      <c r="B19" s="49"/>
      <c r="C19" s="109" t="s">
        <v>86</v>
      </c>
      <c r="D19" s="190">
        <v>5</v>
      </c>
      <c r="E19" s="49">
        <f>D19*30</f>
        <v>150</v>
      </c>
      <c r="F19" s="232">
        <f t="shared" ref="F19:F21" si="4">SUM(G19:I19)</f>
        <v>64</v>
      </c>
      <c r="G19" s="63">
        <v>32</v>
      </c>
      <c r="H19" s="63"/>
      <c r="I19" s="63">
        <v>32</v>
      </c>
      <c r="J19" s="64">
        <f t="shared" ref="J19:J21" si="5">E19-F19</f>
        <v>86</v>
      </c>
      <c r="K19" s="147"/>
      <c r="L19" s="148"/>
      <c r="M19" s="148">
        <v>5</v>
      </c>
      <c r="N19" s="148"/>
      <c r="O19" s="148"/>
      <c r="P19" s="148"/>
      <c r="Q19" s="148"/>
      <c r="R19" s="149"/>
      <c r="S19" s="49" t="s">
        <v>71</v>
      </c>
      <c r="T19" s="102" t="s">
        <v>280</v>
      </c>
      <c r="U19" s="72"/>
      <c r="V19" s="93"/>
      <c r="W19" s="93"/>
      <c r="X19" s="93"/>
      <c r="Y19" s="93"/>
      <c r="Z19" s="93"/>
      <c r="AA19" s="93"/>
      <c r="AB19" s="93"/>
      <c r="AC19" s="93"/>
      <c r="AE19" s="139"/>
      <c r="AF19" s="139"/>
      <c r="AG19" s="93"/>
      <c r="AH19" s="93"/>
      <c r="AI19" s="93"/>
      <c r="AJ19" s="93"/>
      <c r="AK19" s="93"/>
      <c r="AL19" s="93"/>
      <c r="AM19" s="93"/>
      <c r="AN19" s="93"/>
      <c r="AP19" s="139"/>
      <c r="AQ19" s="93"/>
      <c r="AR19" s="93"/>
      <c r="AS19" s="93"/>
      <c r="AT19" s="93"/>
      <c r="AU19" s="93"/>
      <c r="AV19" s="93"/>
      <c r="AW19" s="93"/>
      <c r="AX19" s="93"/>
    </row>
    <row r="20" spans="1:50" s="58" customFormat="1" ht="39" customHeight="1" x14ac:dyDescent="0.25">
      <c r="A20" s="194" t="s">
        <v>94</v>
      </c>
      <c r="B20" s="193"/>
      <c r="C20" s="110" t="s">
        <v>87</v>
      </c>
      <c r="D20" s="191">
        <v>5</v>
      </c>
      <c r="E20" s="50">
        <f t="shared" ref="E20:E21" si="6">D20*30</f>
        <v>150</v>
      </c>
      <c r="F20" s="233">
        <f t="shared" si="4"/>
        <v>60</v>
      </c>
      <c r="G20" s="52">
        <v>30</v>
      </c>
      <c r="H20" s="52"/>
      <c r="I20" s="52">
        <v>30</v>
      </c>
      <c r="J20" s="54">
        <f t="shared" si="5"/>
        <v>90</v>
      </c>
      <c r="K20" s="150">
        <v>5</v>
      </c>
      <c r="L20" s="151"/>
      <c r="M20" s="151"/>
      <c r="N20" s="151"/>
      <c r="O20" s="151"/>
      <c r="P20" s="151"/>
      <c r="Q20" s="151"/>
      <c r="R20" s="152"/>
      <c r="S20" s="50" t="s">
        <v>71</v>
      </c>
      <c r="T20" s="120" t="s">
        <v>442</v>
      </c>
      <c r="U20" s="72"/>
      <c r="V20" s="93"/>
      <c r="W20" s="93"/>
      <c r="X20" s="93"/>
      <c r="Y20" s="93"/>
      <c r="Z20" s="93"/>
      <c r="AA20" s="93"/>
      <c r="AB20" s="93"/>
      <c r="AC20" s="93"/>
      <c r="AE20" s="139"/>
      <c r="AF20" s="139"/>
      <c r="AG20" s="93"/>
      <c r="AH20" s="93"/>
      <c r="AI20" s="93"/>
      <c r="AJ20" s="93"/>
      <c r="AK20" s="93"/>
      <c r="AL20" s="93"/>
      <c r="AM20" s="93"/>
      <c r="AN20" s="93"/>
      <c r="AP20" s="139"/>
      <c r="AQ20" s="93"/>
      <c r="AR20" s="93"/>
      <c r="AS20" s="93"/>
      <c r="AT20" s="93"/>
      <c r="AU20" s="93"/>
      <c r="AV20" s="93"/>
      <c r="AW20" s="93"/>
      <c r="AX20" s="93"/>
    </row>
    <row r="21" spans="1:50" s="58" customFormat="1" ht="42.75" customHeight="1" thickBot="1" x14ac:dyDescent="0.3">
      <c r="A21" s="195" t="s">
        <v>150</v>
      </c>
      <c r="B21" s="196"/>
      <c r="C21" s="200" t="s">
        <v>95</v>
      </c>
      <c r="D21" s="413">
        <v>5</v>
      </c>
      <c r="E21" s="432">
        <f t="shared" si="6"/>
        <v>150</v>
      </c>
      <c r="F21" s="433">
        <f t="shared" si="4"/>
        <v>64</v>
      </c>
      <c r="G21" s="434">
        <v>32</v>
      </c>
      <c r="H21" s="434"/>
      <c r="I21" s="434">
        <v>32</v>
      </c>
      <c r="J21" s="435">
        <f t="shared" si="5"/>
        <v>86</v>
      </c>
      <c r="K21" s="436"/>
      <c r="L21" s="437"/>
      <c r="M21" s="437"/>
      <c r="N21" s="437"/>
      <c r="O21" s="259">
        <v>5</v>
      </c>
      <c r="P21" s="437"/>
      <c r="Q21" s="437"/>
      <c r="R21" s="438"/>
      <c r="S21" s="196" t="s">
        <v>69</v>
      </c>
      <c r="T21" s="443" t="s">
        <v>443</v>
      </c>
      <c r="U21" s="72"/>
      <c r="V21" s="93"/>
      <c r="W21" s="93"/>
      <c r="X21" s="93"/>
      <c r="Y21" s="93"/>
      <c r="Z21" s="93"/>
      <c r="AA21" s="93"/>
      <c r="AB21" s="93"/>
      <c r="AC21" s="93"/>
      <c r="AE21" s="139"/>
      <c r="AF21" s="139"/>
      <c r="AG21" s="93"/>
      <c r="AH21" s="93"/>
      <c r="AI21" s="93"/>
      <c r="AJ21" s="93"/>
      <c r="AK21" s="93"/>
      <c r="AL21" s="93"/>
      <c r="AM21" s="93"/>
      <c r="AN21" s="93"/>
      <c r="AP21" s="139"/>
      <c r="AQ21" s="93"/>
      <c r="AR21" s="93"/>
      <c r="AS21" s="93"/>
      <c r="AT21" s="93"/>
      <c r="AU21" s="93"/>
      <c r="AV21" s="93"/>
      <c r="AW21" s="93"/>
      <c r="AX21" s="93"/>
    </row>
    <row r="22" spans="1:50" s="77" customFormat="1" ht="30.75" customHeight="1" thickBot="1" x14ac:dyDescent="0.3">
      <c r="A22" s="671" t="s">
        <v>88</v>
      </c>
      <c r="B22" s="696"/>
      <c r="C22" s="672"/>
      <c r="D22" s="73">
        <f>SUM(D19:D21)</f>
        <v>15</v>
      </c>
      <c r="E22" s="73">
        <f t="shared" ref="E22:R22" si="7">SUM(E19:E21)</f>
        <v>450</v>
      </c>
      <c r="F22" s="73">
        <f t="shared" si="7"/>
        <v>188</v>
      </c>
      <c r="G22" s="73">
        <f t="shared" si="7"/>
        <v>94</v>
      </c>
      <c r="H22" s="73">
        <f t="shared" si="7"/>
        <v>0</v>
      </c>
      <c r="I22" s="73">
        <f t="shared" si="7"/>
        <v>94</v>
      </c>
      <c r="J22" s="73">
        <f t="shared" si="7"/>
        <v>262</v>
      </c>
      <c r="K22" s="73">
        <f t="shared" si="7"/>
        <v>5</v>
      </c>
      <c r="L22" s="73">
        <f t="shared" si="7"/>
        <v>0</v>
      </c>
      <c r="M22" s="73">
        <f t="shared" si="7"/>
        <v>5</v>
      </c>
      <c r="N22" s="73">
        <f t="shared" si="7"/>
        <v>0</v>
      </c>
      <c r="O22" s="73">
        <f t="shared" si="7"/>
        <v>5</v>
      </c>
      <c r="P22" s="73">
        <f t="shared" si="7"/>
        <v>0</v>
      </c>
      <c r="Q22" s="73">
        <f t="shared" si="7"/>
        <v>0</v>
      </c>
      <c r="R22" s="227">
        <f t="shared" si="7"/>
        <v>0</v>
      </c>
      <c r="S22" s="76"/>
      <c r="T22" s="213"/>
      <c r="V22" s="71"/>
      <c r="W22" s="58"/>
      <c r="X22" s="71"/>
      <c r="Y22" s="71"/>
      <c r="Z22" s="71"/>
      <c r="AA22" s="71"/>
      <c r="AB22" s="71"/>
      <c r="AC22" s="71"/>
      <c r="AD22" s="140"/>
      <c r="AE22" s="140"/>
      <c r="AF22" s="140"/>
      <c r="AG22" s="71"/>
      <c r="AH22" s="58"/>
      <c r="AI22" s="71"/>
      <c r="AJ22" s="71"/>
      <c r="AK22" s="71"/>
      <c r="AL22" s="71"/>
      <c r="AM22" s="71"/>
      <c r="AN22" s="71"/>
      <c r="AO22" s="140"/>
      <c r="AP22" s="140"/>
      <c r="AQ22" s="71"/>
      <c r="AR22" s="58"/>
      <c r="AS22" s="71"/>
      <c r="AT22" s="71"/>
      <c r="AU22" s="71"/>
      <c r="AV22" s="71"/>
      <c r="AW22" s="71"/>
      <c r="AX22" s="71"/>
    </row>
    <row r="23" spans="1:50" s="77" customFormat="1" ht="17.25" thickBot="1" x14ac:dyDescent="0.3">
      <c r="A23" s="83"/>
      <c r="B23" s="83"/>
      <c r="C23" s="8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76"/>
      <c r="T23" s="213"/>
      <c r="V23" s="58"/>
      <c r="W23" s="58"/>
      <c r="X23" s="58"/>
      <c r="Y23" s="58"/>
      <c r="Z23" s="58"/>
      <c r="AA23" s="58"/>
      <c r="AB23" s="58"/>
      <c r="AC23" s="58"/>
      <c r="AD23" s="140"/>
      <c r="AE23" s="140"/>
      <c r="AF23" s="140"/>
      <c r="AG23" s="58"/>
      <c r="AH23" s="58"/>
      <c r="AI23" s="58"/>
      <c r="AJ23" s="58"/>
      <c r="AK23" s="58"/>
      <c r="AL23" s="58"/>
      <c r="AM23" s="58"/>
      <c r="AN23" s="58"/>
      <c r="AO23" s="140"/>
      <c r="AP23" s="140"/>
      <c r="AQ23" s="58"/>
      <c r="AR23" s="58"/>
      <c r="AS23" s="58"/>
      <c r="AT23" s="58"/>
      <c r="AU23" s="58"/>
      <c r="AV23" s="58"/>
      <c r="AW23" s="58"/>
      <c r="AX23" s="58"/>
    </row>
    <row r="24" spans="1:50" s="80" customFormat="1" ht="27" customHeight="1" thickBot="1" x14ac:dyDescent="0.35">
      <c r="A24" s="669" t="s">
        <v>297</v>
      </c>
      <c r="B24" s="695"/>
      <c r="C24" s="674"/>
      <c r="D24" s="73">
        <f>D15+D22</f>
        <v>39</v>
      </c>
      <c r="E24" s="73">
        <f t="shared" ref="E24:R24" si="8">E15+E22</f>
        <v>1170</v>
      </c>
      <c r="F24" s="73">
        <f t="shared" si="8"/>
        <v>504</v>
      </c>
      <c r="G24" s="73">
        <f t="shared" si="8"/>
        <v>162</v>
      </c>
      <c r="H24" s="73">
        <f t="shared" si="8"/>
        <v>0</v>
      </c>
      <c r="I24" s="73">
        <f t="shared" si="8"/>
        <v>342</v>
      </c>
      <c r="J24" s="73">
        <f t="shared" si="8"/>
        <v>666</v>
      </c>
      <c r="K24" s="73">
        <f t="shared" si="8"/>
        <v>14</v>
      </c>
      <c r="L24" s="73">
        <f t="shared" si="8"/>
        <v>15</v>
      </c>
      <c r="M24" s="73">
        <f t="shared" si="8"/>
        <v>5</v>
      </c>
      <c r="N24" s="73">
        <f t="shared" si="8"/>
        <v>0</v>
      </c>
      <c r="O24" s="73">
        <f t="shared" si="8"/>
        <v>5</v>
      </c>
      <c r="P24" s="73">
        <f t="shared" si="8"/>
        <v>0</v>
      </c>
      <c r="Q24" s="73">
        <f t="shared" si="8"/>
        <v>0</v>
      </c>
      <c r="R24" s="227">
        <f t="shared" si="8"/>
        <v>0</v>
      </c>
      <c r="S24" s="85"/>
      <c r="T24" s="215"/>
      <c r="U24" s="21"/>
      <c r="V24" s="71"/>
      <c r="W24" s="58"/>
      <c r="X24" s="71"/>
      <c r="Y24" s="71"/>
      <c r="Z24" s="71"/>
      <c r="AA24" s="71"/>
      <c r="AB24" s="71"/>
      <c r="AC24" s="71"/>
      <c r="AD24" s="79"/>
      <c r="AE24" s="79"/>
      <c r="AF24" s="58"/>
      <c r="AG24" s="71"/>
      <c r="AH24" s="58"/>
      <c r="AI24" s="71"/>
      <c r="AJ24" s="71"/>
      <c r="AK24" s="71"/>
      <c r="AL24" s="71"/>
      <c r="AM24" s="71"/>
      <c r="AN24" s="71"/>
      <c r="AO24" s="79"/>
      <c r="AP24" s="58"/>
      <c r="AQ24" s="71"/>
      <c r="AR24" s="58"/>
      <c r="AS24" s="71"/>
      <c r="AT24" s="71"/>
      <c r="AU24" s="71"/>
      <c r="AV24" s="71"/>
      <c r="AW24" s="71"/>
      <c r="AX24" s="71"/>
    </row>
    <row r="25" spans="1:50" s="66" customFormat="1" ht="35.25" x14ac:dyDescent="0.5">
      <c r="A25" s="665" t="s">
        <v>296</v>
      </c>
      <c r="B25" s="665"/>
      <c r="C25" s="665"/>
      <c r="D25" s="665"/>
      <c r="E25" s="665"/>
      <c r="F25" s="665"/>
      <c r="G25" s="665"/>
      <c r="H25" s="665"/>
      <c r="I25" s="665"/>
      <c r="J25" s="665"/>
      <c r="K25" s="665"/>
      <c r="L25" s="665"/>
      <c r="M25" s="665"/>
      <c r="N25" s="665"/>
      <c r="O25" s="665"/>
      <c r="P25" s="665"/>
      <c r="Q25" s="665"/>
      <c r="R25" s="665"/>
      <c r="S25" s="675"/>
      <c r="T25" s="675"/>
      <c r="V25" s="86"/>
      <c r="W25" s="86"/>
      <c r="X25" s="86"/>
      <c r="Y25" s="86"/>
      <c r="Z25" s="86"/>
      <c r="AA25" s="86"/>
      <c r="AB25" s="86"/>
      <c r="AC25" s="86"/>
      <c r="AG25" s="86"/>
      <c r="AH25" s="86"/>
      <c r="AI25" s="86"/>
      <c r="AJ25" s="86"/>
      <c r="AK25" s="86"/>
      <c r="AL25" s="86"/>
      <c r="AM25" s="86"/>
      <c r="AN25" s="86"/>
      <c r="AQ25" s="86"/>
      <c r="AR25" s="86"/>
      <c r="AS25" s="86"/>
      <c r="AT25" s="86"/>
      <c r="AU25" s="86"/>
      <c r="AV25" s="86"/>
      <c r="AW25" s="86"/>
      <c r="AX25" s="86"/>
    </row>
    <row r="26" spans="1:50" s="71" customFormat="1" ht="26.25" thickBot="1" x14ac:dyDescent="0.3">
      <c r="A26" s="69"/>
      <c r="B26" s="69"/>
      <c r="C26" s="70" t="s">
        <v>68</v>
      </c>
      <c r="K26" s="69"/>
      <c r="L26" s="69"/>
      <c r="M26" s="69"/>
      <c r="N26" s="69"/>
      <c r="O26" s="69"/>
      <c r="P26" s="69"/>
      <c r="Q26" s="69"/>
      <c r="R26" s="69"/>
      <c r="S26" s="69"/>
      <c r="T26" s="212"/>
      <c r="V26" s="58"/>
      <c r="W26" s="58"/>
      <c r="X26" s="58"/>
      <c r="Y26" s="58"/>
      <c r="Z26" s="58"/>
      <c r="AA26" s="58"/>
      <c r="AB26" s="58"/>
      <c r="AC26" s="58"/>
      <c r="AG26" s="58"/>
      <c r="AH26" s="58"/>
      <c r="AI26" s="58"/>
      <c r="AJ26" s="58"/>
      <c r="AK26" s="58"/>
      <c r="AL26" s="58"/>
      <c r="AM26" s="58"/>
      <c r="AN26" s="58"/>
      <c r="AQ26" s="58"/>
      <c r="AR26" s="58"/>
      <c r="AS26" s="58"/>
      <c r="AT26" s="58"/>
      <c r="AU26" s="58"/>
      <c r="AV26" s="58"/>
      <c r="AW26" s="58"/>
      <c r="AX26" s="58"/>
    </row>
    <row r="27" spans="1:50" ht="30" customHeight="1" x14ac:dyDescent="0.25">
      <c r="A27" s="190" t="s">
        <v>131</v>
      </c>
      <c r="B27" s="49"/>
      <c r="C27" s="236" t="s">
        <v>180</v>
      </c>
      <c r="D27" s="190">
        <v>5</v>
      </c>
      <c r="E27" s="49">
        <f t="shared" ref="E27:E44" si="9">D27*30</f>
        <v>150</v>
      </c>
      <c r="F27" s="232">
        <f t="shared" ref="F27:F38" si="10">SUM(G27:I27)</f>
        <v>64</v>
      </c>
      <c r="G27" s="63">
        <v>32</v>
      </c>
      <c r="H27" s="63">
        <v>16</v>
      </c>
      <c r="I27" s="63">
        <v>16</v>
      </c>
      <c r="J27" s="64">
        <f t="shared" ref="J27:J44" si="11">E27-F27</f>
        <v>86</v>
      </c>
      <c r="K27" s="254">
        <v>5</v>
      </c>
      <c r="L27" s="255"/>
      <c r="M27" s="255"/>
      <c r="N27" s="255"/>
      <c r="O27" s="148"/>
      <c r="P27" s="148"/>
      <c r="Q27" s="148"/>
      <c r="R27" s="149"/>
      <c r="S27" s="225" t="s">
        <v>69</v>
      </c>
      <c r="T27" s="102" t="s">
        <v>444</v>
      </c>
      <c r="U27" s="72"/>
      <c r="V27" s="93"/>
      <c r="W27" s="93"/>
      <c r="X27" s="93"/>
      <c r="Y27" s="93"/>
      <c r="Z27" s="93"/>
      <c r="AA27" s="93"/>
      <c r="AB27" s="93"/>
      <c r="AC27" s="93"/>
      <c r="AE27" s="139"/>
      <c r="AF27" s="139"/>
      <c r="AG27" s="93"/>
      <c r="AH27" s="93"/>
      <c r="AI27" s="93"/>
      <c r="AJ27" s="93"/>
      <c r="AK27" s="93"/>
      <c r="AL27" s="93"/>
      <c r="AM27" s="93"/>
      <c r="AN27" s="93"/>
      <c r="AP27" s="139"/>
      <c r="AQ27" s="93"/>
      <c r="AR27" s="93"/>
      <c r="AS27" s="93"/>
      <c r="AT27" s="93"/>
      <c r="AU27" s="93"/>
      <c r="AV27" s="93"/>
      <c r="AW27" s="93"/>
      <c r="AX27" s="93"/>
    </row>
    <row r="28" spans="1:50" ht="45.75" customHeight="1" x14ac:dyDescent="0.25">
      <c r="A28" s="191" t="s">
        <v>132</v>
      </c>
      <c r="B28" s="193"/>
      <c r="C28" s="237" t="s">
        <v>279</v>
      </c>
      <c r="D28" s="191">
        <v>5</v>
      </c>
      <c r="E28" s="50">
        <f t="shared" si="9"/>
        <v>150</v>
      </c>
      <c r="F28" s="233">
        <f t="shared" si="10"/>
        <v>64</v>
      </c>
      <c r="G28" s="52">
        <v>32</v>
      </c>
      <c r="H28" s="52">
        <v>16</v>
      </c>
      <c r="I28" s="52">
        <v>16</v>
      </c>
      <c r="J28" s="54">
        <f t="shared" si="11"/>
        <v>86</v>
      </c>
      <c r="K28" s="256"/>
      <c r="L28" s="257">
        <v>5</v>
      </c>
      <c r="M28" s="257"/>
      <c r="N28" s="257"/>
      <c r="O28" s="160"/>
      <c r="P28" s="160"/>
      <c r="Q28" s="160"/>
      <c r="R28" s="161"/>
      <c r="S28" s="226" t="s">
        <v>69</v>
      </c>
      <c r="T28" s="104" t="s">
        <v>444</v>
      </c>
      <c r="U28" s="72"/>
      <c r="V28" s="93"/>
      <c r="W28" s="93"/>
      <c r="X28" s="93"/>
      <c r="Y28" s="93"/>
      <c r="Z28" s="93"/>
      <c r="AA28" s="93"/>
      <c r="AB28" s="93"/>
      <c r="AC28" s="93"/>
      <c r="AE28" s="139"/>
      <c r="AF28" s="139"/>
      <c r="AG28" s="93"/>
      <c r="AH28" s="93"/>
      <c r="AI28" s="93"/>
      <c r="AJ28" s="93"/>
      <c r="AK28" s="93"/>
      <c r="AL28" s="93"/>
      <c r="AM28" s="93"/>
      <c r="AN28" s="93"/>
      <c r="AP28" s="139"/>
      <c r="AQ28" s="93"/>
      <c r="AR28" s="93"/>
      <c r="AS28" s="93"/>
      <c r="AT28" s="93"/>
      <c r="AU28" s="93"/>
      <c r="AV28" s="93"/>
      <c r="AW28" s="93"/>
      <c r="AX28" s="93"/>
    </row>
    <row r="29" spans="1:50" ht="26.25" customHeight="1" x14ac:dyDescent="0.25">
      <c r="A29" s="191" t="s">
        <v>133</v>
      </c>
      <c r="B29" s="193"/>
      <c r="C29" s="237" t="s">
        <v>265</v>
      </c>
      <c r="D29" s="191">
        <v>5</v>
      </c>
      <c r="E29" s="50">
        <f t="shared" si="9"/>
        <v>150</v>
      </c>
      <c r="F29" s="233">
        <f t="shared" si="10"/>
        <v>64</v>
      </c>
      <c r="G29" s="52">
        <v>32</v>
      </c>
      <c r="H29" s="52">
        <v>16</v>
      </c>
      <c r="I29" s="52">
        <v>16</v>
      </c>
      <c r="J29" s="54">
        <f t="shared" si="11"/>
        <v>86</v>
      </c>
      <c r="K29" s="256"/>
      <c r="L29" s="257"/>
      <c r="M29" s="257">
        <v>5</v>
      </c>
      <c r="N29" s="257"/>
      <c r="O29" s="160"/>
      <c r="P29" s="160"/>
      <c r="Q29" s="160"/>
      <c r="R29" s="161"/>
      <c r="S29" s="226" t="s">
        <v>69</v>
      </c>
      <c r="T29" s="104" t="s">
        <v>181</v>
      </c>
      <c r="U29" s="72"/>
      <c r="V29" s="93"/>
      <c r="W29" s="93"/>
      <c r="X29" s="93"/>
      <c r="Y29" s="93"/>
      <c r="Z29" s="93"/>
      <c r="AA29" s="93"/>
      <c r="AB29" s="93"/>
      <c r="AC29" s="93"/>
      <c r="AE29" s="139"/>
      <c r="AF29" s="139"/>
      <c r="AG29" s="93"/>
      <c r="AH29" s="93"/>
      <c r="AI29" s="93"/>
      <c r="AJ29" s="93"/>
      <c r="AK29" s="93"/>
      <c r="AL29" s="93"/>
      <c r="AM29" s="93"/>
      <c r="AN29" s="93"/>
      <c r="AP29" s="139"/>
      <c r="AQ29" s="93"/>
      <c r="AR29" s="93"/>
      <c r="AS29" s="93"/>
      <c r="AT29" s="93"/>
      <c r="AU29" s="93"/>
      <c r="AV29" s="93"/>
      <c r="AW29" s="93"/>
      <c r="AX29" s="93"/>
    </row>
    <row r="30" spans="1:50" ht="26.25" customHeight="1" x14ac:dyDescent="0.25">
      <c r="A30" s="191" t="s">
        <v>134</v>
      </c>
      <c r="B30" s="193"/>
      <c r="C30" s="237" t="s">
        <v>184</v>
      </c>
      <c r="D30" s="191">
        <v>5</v>
      </c>
      <c r="E30" s="50">
        <f t="shared" si="9"/>
        <v>150</v>
      </c>
      <c r="F30" s="233">
        <f t="shared" si="10"/>
        <v>64</v>
      </c>
      <c r="G30" s="52">
        <v>32</v>
      </c>
      <c r="H30" s="52">
        <v>16</v>
      </c>
      <c r="I30" s="52">
        <v>16</v>
      </c>
      <c r="J30" s="54">
        <f t="shared" si="11"/>
        <v>86</v>
      </c>
      <c r="K30" s="256"/>
      <c r="L30" s="257"/>
      <c r="M30" s="257"/>
      <c r="N30" s="257">
        <v>5</v>
      </c>
      <c r="O30" s="160"/>
      <c r="P30" s="160"/>
      <c r="Q30" s="160"/>
      <c r="R30" s="161"/>
      <c r="S30" s="226" t="s">
        <v>69</v>
      </c>
      <c r="T30" s="104" t="s">
        <v>181</v>
      </c>
      <c r="U30" s="72"/>
      <c r="V30" s="93"/>
      <c r="W30" s="93"/>
      <c r="X30" s="93"/>
      <c r="Y30" s="93"/>
      <c r="Z30" s="93"/>
      <c r="AA30" s="93"/>
      <c r="AB30" s="93"/>
      <c r="AC30" s="93"/>
      <c r="AE30" s="139"/>
      <c r="AF30" s="139"/>
      <c r="AG30" s="93"/>
      <c r="AH30" s="93"/>
      <c r="AI30" s="93"/>
      <c r="AJ30" s="93"/>
      <c r="AK30" s="93"/>
      <c r="AL30" s="93"/>
      <c r="AM30" s="93"/>
      <c r="AN30" s="93"/>
      <c r="AP30" s="139"/>
      <c r="AQ30" s="93"/>
      <c r="AR30" s="93"/>
      <c r="AS30" s="93"/>
      <c r="AT30" s="93"/>
      <c r="AU30" s="93"/>
      <c r="AV30" s="93"/>
      <c r="AW30" s="93"/>
      <c r="AX30" s="93"/>
    </row>
    <row r="31" spans="1:50" ht="29.25" customHeight="1" x14ac:dyDescent="0.25">
      <c r="A31" s="191" t="s">
        <v>135</v>
      </c>
      <c r="B31" s="50"/>
      <c r="C31" s="238" t="s">
        <v>117</v>
      </c>
      <c r="D31" s="191">
        <v>5</v>
      </c>
      <c r="E31" s="50">
        <f t="shared" si="9"/>
        <v>150</v>
      </c>
      <c r="F31" s="233">
        <f t="shared" si="10"/>
        <v>74</v>
      </c>
      <c r="G31" s="52">
        <v>8</v>
      </c>
      <c r="H31" s="52">
        <v>66</v>
      </c>
      <c r="I31" s="52"/>
      <c r="J31" s="54">
        <f t="shared" si="11"/>
        <v>76</v>
      </c>
      <c r="K31" s="162">
        <v>5</v>
      </c>
      <c r="L31" s="151"/>
      <c r="M31" s="151"/>
      <c r="N31" s="151"/>
      <c r="O31" s="151"/>
      <c r="P31" s="151"/>
      <c r="Q31" s="151"/>
      <c r="R31" s="152"/>
      <c r="S31" s="50" t="s">
        <v>71</v>
      </c>
      <c r="T31" s="120" t="s">
        <v>128</v>
      </c>
      <c r="U31" s="72"/>
      <c r="V31" s="93"/>
      <c r="W31" s="93"/>
      <c r="X31" s="93"/>
      <c r="Y31" s="93"/>
      <c r="Z31" s="93"/>
      <c r="AA31" s="93"/>
      <c r="AB31" s="93"/>
      <c r="AC31" s="93"/>
      <c r="AE31" s="139"/>
      <c r="AF31" s="139"/>
      <c r="AG31" s="93"/>
      <c r="AH31" s="93"/>
      <c r="AI31" s="93"/>
      <c r="AJ31" s="93"/>
      <c r="AK31" s="93"/>
      <c r="AL31" s="93"/>
      <c r="AM31" s="93"/>
      <c r="AN31" s="93"/>
      <c r="AP31" s="139"/>
      <c r="AQ31" s="93"/>
      <c r="AR31" s="93"/>
      <c r="AS31" s="93"/>
      <c r="AT31" s="93"/>
      <c r="AU31" s="93"/>
      <c r="AV31" s="93"/>
      <c r="AW31" s="93"/>
      <c r="AX31" s="93"/>
    </row>
    <row r="32" spans="1:50" ht="25.5" customHeight="1" x14ac:dyDescent="0.25">
      <c r="A32" s="191" t="s">
        <v>136</v>
      </c>
      <c r="B32" s="50"/>
      <c r="C32" s="238" t="s">
        <v>486</v>
      </c>
      <c r="D32" s="191">
        <v>5</v>
      </c>
      <c r="E32" s="50">
        <f t="shared" si="9"/>
        <v>150</v>
      </c>
      <c r="F32" s="233">
        <f t="shared" si="10"/>
        <v>64</v>
      </c>
      <c r="G32" s="52">
        <v>32</v>
      </c>
      <c r="H32" s="52"/>
      <c r="I32" s="52">
        <v>32</v>
      </c>
      <c r="J32" s="54">
        <f t="shared" si="11"/>
        <v>86</v>
      </c>
      <c r="K32" s="258">
        <v>5</v>
      </c>
      <c r="L32" s="151"/>
      <c r="M32" s="151"/>
      <c r="N32" s="151"/>
      <c r="O32" s="151"/>
      <c r="P32" s="151"/>
      <c r="Q32" s="151"/>
      <c r="R32" s="152"/>
      <c r="S32" s="50" t="s">
        <v>69</v>
      </c>
      <c r="T32" s="120" t="s">
        <v>446</v>
      </c>
      <c r="U32" s="72"/>
      <c r="V32" s="93"/>
      <c r="W32" s="93"/>
      <c r="X32" s="93"/>
      <c r="Y32" s="93"/>
      <c r="Z32" s="93"/>
      <c r="AA32" s="93"/>
      <c r="AB32" s="93"/>
      <c r="AC32" s="93"/>
      <c r="AE32" s="139"/>
      <c r="AF32" s="139"/>
      <c r="AG32" s="93"/>
      <c r="AH32" s="93"/>
      <c r="AI32" s="93"/>
      <c r="AJ32" s="93"/>
      <c r="AK32" s="93"/>
      <c r="AL32" s="93"/>
      <c r="AM32" s="93"/>
      <c r="AN32" s="93"/>
      <c r="AP32" s="139"/>
      <c r="AQ32" s="93"/>
      <c r="AR32" s="93"/>
      <c r="AS32" s="93"/>
      <c r="AT32" s="93"/>
      <c r="AU32" s="93"/>
      <c r="AV32" s="93"/>
      <c r="AW32" s="93"/>
      <c r="AX32" s="93"/>
    </row>
    <row r="33" spans="1:50" ht="25.5" customHeight="1" x14ac:dyDescent="0.25">
      <c r="A33" s="191" t="s">
        <v>137</v>
      </c>
      <c r="B33" s="50"/>
      <c r="C33" s="238" t="s">
        <v>119</v>
      </c>
      <c r="D33" s="191">
        <v>4</v>
      </c>
      <c r="E33" s="50">
        <f t="shared" si="9"/>
        <v>120</v>
      </c>
      <c r="F33" s="233">
        <f t="shared" si="10"/>
        <v>60</v>
      </c>
      <c r="G33" s="52">
        <v>30</v>
      </c>
      <c r="H33" s="52"/>
      <c r="I33" s="52">
        <v>30</v>
      </c>
      <c r="J33" s="54">
        <f t="shared" si="11"/>
        <v>60</v>
      </c>
      <c r="K33" s="162"/>
      <c r="L33" s="151">
        <v>4</v>
      </c>
      <c r="M33" s="151"/>
      <c r="N33" s="151"/>
      <c r="O33" s="151"/>
      <c r="P33" s="151"/>
      <c r="Q33" s="151"/>
      <c r="R33" s="152"/>
      <c r="S33" s="50" t="s">
        <v>71</v>
      </c>
      <c r="T33" s="120" t="s">
        <v>446</v>
      </c>
      <c r="U33" s="72"/>
      <c r="V33" s="93"/>
      <c r="W33" s="93"/>
      <c r="X33" s="93"/>
      <c r="Y33" s="93"/>
      <c r="Z33" s="93"/>
      <c r="AA33" s="93"/>
      <c r="AB33" s="93"/>
      <c r="AC33" s="93"/>
      <c r="AE33" s="139"/>
      <c r="AF33" s="139"/>
      <c r="AG33" s="93"/>
      <c r="AH33" s="93"/>
      <c r="AI33" s="93"/>
      <c r="AJ33" s="93"/>
      <c r="AK33" s="93"/>
      <c r="AL33" s="93"/>
      <c r="AM33" s="93"/>
      <c r="AN33" s="93"/>
      <c r="AP33" s="139"/>
      <c r="AQ33" s="93"/>
      <c r="AR33" s="93"/>
      <c r="AS33" s="93"/>
      <c r="AT33" s="93"/>
      <c r="AU33" s="93"/>
      <c r="AV33" s="93"/>
      <c r="AW33" s="93"/>
      <c r="AX33" s="93"/>
    </row>
    <row r="34" spans="1:50" ht="26.25" customHeight="1" x14ac:dyDescent="0.25">
      <c r="A34" s="191" t="s">
        <v>138</v>
      </c>
      <c r="B34" s="50"/>
      <c r="C34" s="238" t="s">
        <v>120</v>
      </c>
      <c r="D34" s="191">
        <v>4</v>
      </c>
      <c r="E34" s="50">
        <f t="shared" si="9"/>
        <v>120</v>
      </c>
      <c r="F34" s="233">
        <f t="shared" si="10"/>
        <v>60</v>
      </c>
      <c r="G34" s="52">
        <v>30</v>
      </c>
      <c r="H34" s="52"/>
      <c r="I34" s="52">
        <v>30</v>
      </c>
      <c r="J34" s="54">
        <f t="shared" si="11"/>
        <v>60</v>
      </c>
      <c r="K34" s="162"/>
      <c r="L34" s="151">
        <v>4</v>
      </c>
      <c r="M34" s="151"/>
      <c r="N34" s="151"/>
      <c r="O34" s="151"/>
      <c r="P34" s="151"/>
      <c r="Q34" s="151"/>
      <c r="R34" s="152"/>
      <c r="S34" s="50" t="s">
        <v>71</v>
      </c>
      <c r="T34" s="120" t="s">
        <v>446</v>
      </c>
      <c r="U34" s="72"/>
      <c r="V34" s="93"/>
      <c r="W34" s="93"/>
      <c r="X34" s="93"/>
      <c r="Y34" s="93"/>
      <c r="Z34" s="93"/>
      <c r="AA34" s="93"/>
      <c r="AB34" s="93"/>
      <c r="AC34" s="93"/>
      <c r="AE34" s="139"/>
      <c r="AF34" s="139"/>
      <c r="AG34" s="93"/>
      <c r="AH34" s="93"/>
      <c r="AI34" s="93"/>
      <c r="AJ34" s="93"/>
      <c r="AK34" s="93"/>
      <c r="AL34" s="93"/>
      <c r="AM34" s="93"/>
      <c r="AN34" s="93"/>
      <c r="AP34" s="139"/>
      <c r="AQ34" s="93"/>
      <c r="AR34" s="93"/>
      <c r="AS34" s="93"/>
      <c r="AT34" s="93"/>
      <c r="AU34" s="93"/>
      <c r="AV34" s="93"/>
      <c r="AW34" s="93"/>
      <c r="AX34" s="93"/>
    </row>
    <row r="35" spans="1:50" ht="24" customHeight="1" x14ac:dyDescent="0.25">
      <c r="A35" s="191" t="s">
        <v>139</v>
      </c>
      <c r="B35" s="50"/>
      <c r="C35" s="238" t="s">
        <v>118</v>
      </c>
      <c r="D35" s="191">
        <v>5</v>
      </c>
      <c r="E35" s="50">
        <f t="shared" si="9"/>
        <v>150</v>
      </c>
      <c r="F35" s="233">
        <f t="shared" si="10"/>
        <v>64</v>
      </c>
      <c r="G35" s="52">
        <v>32</v>
      </c>
      <c r="H35" s="52">
        <v>32</v>
      </c>
      <c r="I35" s="52"/>
      <c r="J35" s="54">
        <f t="shared" si="11"/>
        <v>86</v>
      </c>
      <c r="K35" s="162"/>
      <c r="L35" s="151"/>
      <c r="M35" s="172">
        <v>5</v>
      </c>
      <c r="N35" s="151"/>
      <c r="O35" s="151"/>
      <c r="P35" s="151"/>
      <c r="Q35" s="151"/>
      <c r="R35" s="152"/>
      <c r="S35" s="50" t="s">
        <v>69</v>
      </c>
      <c r="T35" s="120" t="s">
        <v>446</v>
      </c>
      <c r="U35" s="72"/>
      <c r="V35" s="93"/>
      <c r="W35" s="93"/>
      <c r="X35" s="93"/>
      <c r="Y35" s="93"/>
      <c r="Z35" s="93"/>
      <c r="AA35" s="93"/>
      <c r="AB35" s="93"/>
      <c r="AC35" s="93"/>
      <c r="AE35" s="139"/>
      <c r="AF35" s="139"/>
      <c r="AG35" s="93"/>
      <c r="AH35" s="93"/>
      <c r="AI35" s="93"/>
      <c r="AJ35" s="93"/>
      <c r="AK35" s="93"/>
      <c r="AL35" s="93"/>
      <c r="AM35" s="93"/>
      <c r="AN35" s="93"/>
      <c r="AP35" s="139"/>
      <c r="AQ35" s="93"/>
      <c r="AR35" s="93"/>
      <c r="AS35" s="93"/>
      <c r="AT35" s="93"/>
      <c r="AU35" s="93"/>
      <c r="AV35" s="93"/>
      <c r="AW35" s="93"/>
      <c r="AX35" s="93"/>
    </row>
    <row r="36" spans="1:50" ht="25.5" customHeight="1" x14ac:dyDescent="0.25">
      <c r="A36" s="191" t="s">
        <v>140</v>
      </c>
      <c r="B36" s="50"/>
      <c r="C36" s="238" t="s">
        <v>156</v>
      </c>
      <c r="D36" s="191">
        <v>4</v>
      </c>
      <c r="E36" s="50">
        <f t="shared" si="9"/>
        <v>120</v>
      </c>
      <c r="F36" s="233">
        <f t="shared" si="10"/>
        <v>60</v>
      </c>
      <c r="G36" s="52">
        <v>30</v>
      </c>
      <c r="H36" s="52"/>
      <c r="I36" s="52">
        <v>30</v>
      </c>
      <c r="J36" s="54">
        <f t="shared" si="11"/>
        <v>60</v>
      </c>
      <c r="K36" s="162"/>
      <c r="L36" s="151"/>
      <c r="M36" s="151">
        <v>4</v>
      </c>
      <c r="N36" s="151"/>
      <c r="O36" s="151"/>
      <c r="P36" s="151"/>
      <c r="Q36" s="151"/>
      <c r="R36" s="152"/>
      <c r="S36" s="50" t="s">
        <v>71</v>
      </c>
      <c r="T36" s="423" t="s">
        <v>447</v>
      </c>
      <c r="U36" s="72"/>
      <c r="V36" s="93"/>
      <c r="W36" s="93"/>
      <c r="X36" s="93"/>
      <c r="Y36" s="93"/>
      <c r="Z36" s="93"/>
      <c r="AA36" s="93"/>
      <c r="AB36" s="93"/>
      <c r="AC36" s="93"/>
      <c r="AE36" s="139"/>
      <c r="AF36" s="139"/>
      <c r="AG36" s="93"/>
      <c r="AH36" s="93"/>
      <c r="AI36" s="93"/>
      <c r="AJ36" s="93"/>
      <c r="AK36" s="93"/>
      <c r="AL36" s="93"/>
      <c r="AM36" s="93"/>
      <c r="AN36" s="93"/>
      <c r="AP36" s="139"/>
      <c r="AQ36" s="93"/>
      <c r="AR36" s="93"/>
      <c r="AS36" s="93"/>
      <c r="AT36" s="93"/>
      <c r="AU36" s="93"/>
      <c r="AV36" s="93"/>
      <c r="AW36" s="93"/>
      <c r="AX36" s="93"/>
    </row>
    <row r="37" spans="1:50" ht="25.5" customHeight="1" x14ac:dyDescent="0.25">
      <c r="A37" s="191" t="s">
        <v>141</v>
      </c>
      <c r="B37" s="50"/>
      <c r="C37" s="448" t="s">
        <v>122</v>
      </c>
      <c r="D37" s="191">
        <v>10</v>
      </c>
      <c r="E37" s="50">
        <f t="shared" si="9"/>
        <v>300</v>
      </c>
      <c r="F37" s="233">
        <f t="shared" si="10"/>
        <v>128</v>
      </c>
      <c r="G37" s="52">
        <v>64</v>
      </c>
      <c r="H37" s="52"/>
      <c r="I37" s="52">
        <v>64</v>
      </c>
      <c r="J37" s="54">
        <f t="shared" si="11"/>
        <v>172</v>
      </c>
      <c r="K37" s="162"/>
      <c r="L37" s="151"/>
      <c r="M37" s="172">
        <v>5</v>
      </c>
      <c r="N37" s="172">
        <v>5</v>
      </c>
      <c r="O37" s="151"/>
      <c r="P37" s="151"/>
      <c r="Q37" s="151"/>
      <c r="R37" s="152"/>
      <c r="S37" s="50" t="s">
        <v>465</v>
      </c>
      <c r="T37" s="423" t="s">
        <v>453</v>
      </c>
      <c r="U37" s="72"/>
      <c r="V37" s="93"/>
      <c r="W37" s="93"/>
      <c r="X37" s="93"/>
      <c r="Y37" s="93"/>
      <c r="Z37" s="93"/>
      <c r="AA37" s="93"/>
      <c r="AB37" s="93"/>
      <c r="AC37" s="93"/>
      <c r="AE37" s="139"/>
      <c r="AF37" s="139"/>
      <c r="AG37" s="93"/>
      <c r="AH37" s="93"/>
      <c r="AI37" s="93"/>
      <c r="AJ37" s="93"/>
      <c r="AK37" s="93"/>
      <c r="AL37" s="93"/>
      <c r="AM37" s="93"/>
      <c r="AN37" s="93"/>
      <c r="AP37" s="139"/>
      <c r="AQ37" s="93"/>
      <c r="AR37" s="93"/>
      <c r="AS37" s="93"/>
      <c r="AT37" s="93"/>
      <c r="AU37" s="93"/>
      <c r="AV37" s="93"/>
      <c r="AW37" s="93"/>
      <c r="AX37" s="93"/>
    </row>
    <row r="38" spans="1:50" ht="25.5" customHeight="1" x14ac:dyDescent="0.25">
      <c r="A38" s="191" t="s">
        <v>178</v>
      </c>
      <c r="B38" s="50"/>
      <c r="C38" s="238" t="s">
        <v>124</v>
      </c>
      <c r="D38" s="191">
        <v>4</v>
      </c>
      <c r="E38" s="50">
        <f t="shared" si="9"/>
        <v>120</v>
      </c>
      <c r="F38" s="233">
        <f t="shared" si="10"/>
        <v>60</v>
      </c>
      <c r="G38" s="52">
        <v>30</v>
      </c>
      <c r="H38" s="52"/>
      <c r="I38" s="52">
        <v>30</v>
      </c>
      <c r="J38" s="54">
        <f t="shared" si="11"/>
        <v>60</v>
      </c>
      <c r="K38" s="162"/>
      <c r="L38" s="151"/>
      <c r="M38" s="151"/>
      <c r="N38" s="151">
        <v>4</v>
      </c>
      <c r="O38" s="151"/>
      <c r="P38" s="151"/>
      <c r="Q38" s="151"/>
      <c r="R38" s="152"/>
      <c r="S38" s="50" t="s">
        <v>71</v>
      </c>
      <c r="T38" s="423" t="s">
        <v>453</v>
      </c>
      <c r="U38" s="72"/>
      <c r="V38" s="93"/>
      <c r="W38" s="93"/>
      <c r="X38" s="93"/>
      <c r="Y38" s="93"/>
      <c r="Z38" s="93"/>
      <c r="AA38" s="93"/>
      <c r="AB38" s="93"/>
      <c r="AC38" s="93"/>
      <c r="AE38" s="139"/>
      <c r="AF38" s="139"/>
      <c r="AG38" s="93"/>
      <c r="AH38" s="93"/>
      <c r="AI38" s="93"/>
      <c r="AJ38" s="93"/>
      <c r="AK38" s="93"/>
      <c r="AL38" s="93"/>
      <c r="AM38" s="93"/>
      <c r="AN38" s="93"/>
      <c r="AP38" s="139"/>
      <c r="AQ38" s="93"/>
      <c r="AR38" s="93"/>
      <c r="AS38" s="93"/>
      <c r="AT38" s="93"/>
      <c r="AU38" s="93"/>
      <c r="AV38" s="93"/>
      <c r="AW38" s="93"/>
      <c r="AX38" s="93"/>
    </row>
    <row r="39" spans="1:50" ht="40.5" customHeight="1" x14ac:dyDescent="0.25">
      <c r="A39" s="191" t="s">
        <v>142</v>
      </c>
      <c r="B39" s="50"/>
      <c r="C39" s="238" t="s">
        <v>121</v>
      </c>
      <c r="D39" s="191">
        <v>5</v>
      </c>
      <c r="E39" s="50">
        <f t="shared" si="9"/>
        <v>150</v>
      </c>
      <c r="F39" s="233">
        <f>SUM(G39:I39)</f>
        <v>64</v>
      </c>
      <c r="G39" s="52">
        <v>32</v>
      </c>
      <c r="H39" s="52"/>
      <c r="I39" s="52">
        <v>32</v>
      </c>
      <c r="J39" s="54">
        <f t="shared" si="11"/>
        <v>86</v>
      </c>
      <c r="K39" s="162"/>
      <c r="L39" s="151"/>
      <c r="M39" s="151"/>
      <c r="N39" s="172">
        <v>5</v>
      </c>
      <c r="O39" s="151"/>
      <c r="P39" s="151"/>
      <c r="Q39" s="151"/>
      <c r="R39" s="152"/>
      <c r="S39" s="50" t="s">
        <v>69</v>
      </c>
      <c r="T39" s="423" t="s">
        <v>449</v>
      </c>
      <c r="U39" s="72"/>
      <c r="V39" s="93"/>
      <c r="W39" s="93"/>
      <c r="X39" s="93"/>
      <c r="Y39" s="93"/>
      <c r="Z39" s="93"/>
      <c r="AA39" s="93"/>
      <c r="AB39" s="93"/>
      <c r="AC39" s="93"/>
      <c r="AE39" s="139"/>
      <c r="AF39" s="139"/>
      <c r="AG39" s="93"/>
      <c r="AH39" s="93"/>
      <c r="AI39" s="93"/>
      <c r="AJ39" s="93"/>
      <c r="AK39" s="93"/>
      <c r="AL39" s="93"/>
      <c r="AM39" s="93"/>
      <c r="AN39" s="93"/>
      <c r="AP39" s="139"/>
      <c r="AQ39" s="93"/>
      <c r="AR39" s="93"/>
      <c r="AS39" s="93"/>
      <c r="AT39" s="93"/>
      <c r="AU39" s="93"/>
      <c r="AV39" s="93"/>
      <c r="AW39" s="93"/>
      <c r="AX39" s="93"/>
    </row>
    <row r="40" spans="1:50" ht="31.5" customHeight="1" x14ac:dyDescent="0.25">
      <c r="A40" s="191" t="s">
        <v>476</v>
      </c>
      <c r="B40" s="50"/>
      <c r="C40" s="238" t="s">
        <v>484</v>
      </c>
      <c r="D40" s="191">
        <v>1</v>
      </c>
      <c r="E40" s="50">
        <f t="shared" si="9"/>
        <v>30</v>
      </c>
      <c r="F40" s="233">
        <f t="shared" ref="F40:F60" si="12">SUM(G40:I40)</f>
        <v>0</v>
      </c>
      <c r="G40" s="52"/>
      <c r="H40" s="52"/>
      <c r="I40" s="52"/>
      <c r="J40" s="54">
        <f t="shared" si="11"/>
        <v>30</v>
      </c>
      <c r="K40" s="162"/>
      <c r="L40" s="151"/>
      <c r="M40" s="151"/>
      <c r="N40" s="151">
        <v>1</v>
      </c>
      <c r="O40" s="151"/>
      <c r="P40" s="151"/>
      <c r="Q40" s="151"/>
      <c r="R40" s="152"/>
      <c r="S40" s="50" t="s">
        <v>127</v>
      </c>
      <c r="T40" s="423" t="s">
        <v>453</v>
      </c>
      <c r="U40" s="72"/>
      <c r="V40" s="93"/>
      <c r="W40" s="93"/>
      <c r="X40" s="93"/>
      <c r="Y40" s="93"/>
      <c r="Z40" s="93"/>
      <c r="AA40" s="93"/>
      <c r="AB40" s="93"/>
      <c r="AC40" s="93"/>
      <c r="AE40" s="139"/>
      <c r="AF40" s="139"/>
      <c r="AG40" s="93"/>
      <c r="AH40" s="93"/>
      <c r="AI40" s="93"/>
      <c r="AJ40" s="93"/>
      <c r="AK40" s="93"/>
      <c r="AL40" s="93"/>
      <c r="AM40" s="93"/>
      <c r="AN40" s="93"/>
      <c r="AP40" s="139"/>
      <c r="AQ40" s="93"/>
      <c r="AR40" s="93"/>
      <c r="AS40" s="93"/>
      <c r="AT40" s="93"/>
      <c r="AU40" s="93"/>
      <c r="AV40" s="93"/>
      <c r="AW40" s="93"/>
      <c r="AX40" s="93"/>
    </row>
    <row r="41" spans="1:50" ht="33" customHeight="1" x14ac:dyDescent="0.25">
      <c r="A41" s="191" t="s">
        <v>143</v>
      </c>
      <c r="B41" s="197"/>
      <c r="C41" s="239" t="s">
        <v>175</v>
      </c>
      <c r="D41" s="191">
        <v>5</v>
      </c>
      <c r="E41" s="50">
        <f t="shared" si="9"/>
        <v>150</v>
      </c>
      <c r="F41" s="233">
        <f t="shared" si="12"/>
        <v>64</v>
      </c>
      <c r="G41" s="52">
        <v>32</v>
      </c>
      <c r="H41" s="52"/>
      <c r="I41" s="52">
        <v>32</v>
      </c>
      <c r="J41" s="54">
        <f t="shared" si="11"/>
        <v>86</v>
      </c>
      <c r="K41" s="163"/>
      <c r="L41" s="164"/>
      <c r="M41" s="164"/>
      <c r="N41" s="259">
        <v>5</v>
      </c>
      <c r="O41" s="164"/>
      <c r="P41" s="164"/>
      <c r="Q41" s="164"/>
      <c r="R41" s="165"/>
      <c r="S41" s="50" t="s">
        <v>69</v>
      </c>
      <c r="T41" s="423" t="s">
        <v>280</v>
      </c>
      <c r="U41" s="72"/>
      <c r="V41" s="93"/>
      <c r="W41" s="93"/>
      <c r="X41" s="93"/>
      <c r="Y41" s="208"/>
      <c r="Z41" s="93"/>
      <c r="AA41" s="93"/>
      <c r="AB41" s="93"/>
      <c r="AC41" s="93"/>
      <c r="AE41" s="139"/>
      <c r="AF41" s="139"/>
      <c r="AG41" s="93"/>
      <c r="AH41" s="93"/>
      <c r="AI41" s="93"/>
      <c r="AJ41" s="208"/>
      <c r="AK41" s="93"/>
      <c r="AL41" s="93"/>
      <c r="AM41" s="93"/>
      <c r="AN41" s="93"/>
      <c r="AP41" s="139"/>
      <c r="AQ41" s="93"/>
      <c r="AR41" s="93"/>
      <c r="AS41" s="93"/>
      <c r="AT41" s="208"/>
      <c r="AU41" s="93"/>
      <c r="AV41" s="93"/>
      <c r="AW41" s="93"/>
      <c r="AX41" s="93"/>
    </row>
    <row r="42" spans="1:50" ht="31.5" customHeight="1" x14ac:dyDescent="0.25">
      <c r="A42" s="191" t="s">
        <v>144</v>
      </c>
      <c r="B42" s="50"/>
      <c r="C42" s="238" t="s">
        <v>177</v>
      </c>
      <c r="D42" s="191">
        <v>5</v>
      </c>
      <c r="E42" s="50">
        <f t="shared" si="9"/>
        <v>150</v>
      </c>
      <c r="F42" s="233">
        <f t="shared" si="12"/>
        <v>64</v>
      </c>
      <c r="G42" s="52">
        <v>32</v>
      </c>
      <c r="H42" s="52"/>
      <c r="I42" s="52">
        <v>32</v>
      </c>
      <c r="J42" s="54">
        <f t="shared" si="11"/>
        <v>86</v>
      </c>
      <c r="K42" s="162"/>
      <c r="L42" s="151"/>
      <c r="M42" s="151"/>
      <c r="N42" s="151"/>
      <c r="O42" s="172">
        <v>5</v>
      </c>
      <c r="P42" s="151"/>
      <c r="Q42" s="151"/>
      <c r="R42" s="152"/>
      <c r="S42" s="50" t="s">
        <v>69</v>
      </c>
      <c r="T42" s="423" t="s">
        <v>451</v>
      </c>
      <c r="U42" s="72"/>
      <c r="V42" s="93"/>
      <c r="W42" s="93"/>
      <c r="X42" s="208"/>
      <c r="Y42" s="208"/>
      <c r="Z42" s="93"/>
      <c r="AA42" s="93"/>
      <c r="AB42" s="93"/>
      <c r="AC42" s="93"/>
      <c r="AE42" s="139"/>
      <c r="AF42" s="139"/>
      <c r="AG42" s="93"/>
      <c r="AH42" s="93"/>
      <c r="AI42" s="208"/>
      <c r="AJ42" s="208"/>
      <c r="AK42" s="93"/>
      <c r="AL42" s="93"/>
      <c r="AM42" s="93"/>
      <c r="AN42" s="93"/>
      <c r="AP42" s="139"/>
      <c r="AQ42" s="93"/>
      <c r="AR42" s="93"/>
      <c r="AS42" s="208"/>
      <c r="AT42" s="208"/>
      <c r="AU42" s="93"/>
      <c r="AV42" s="93"/>
      <c r="AW42" s="93"/>
      <c r="AX42" s="93"/>
    </row>
    <row r="43" spans="1:50" ht="31.5" customHeight="1" x14ac:dyDescent="0.25">
      <c r="A43" s="191" t="s">
        <v>145</v>
      </c>
      <c r="B43" s="50"/>
      <c r="C43" s="238" t="s">
        <v>123</v>
      </c>
      <c r="D43" s="191">
        <v>5</v>
      </c>
      <c r="E43" s="50">
        <f t="shared" si="9"/>
        <v>150</v>
      </c>
      <c r="F43" s="233">
        <f t="shared" si="12"/>
        <v>64</v>
      </c>
      <c r="G43" s="52">
        <v>32</v>
      </c>
      <c r="H43" s="52"/>
      <c r="I43" s="52">
        <v>32</v>
      </c>
      <c r="J43" s="54">
        <f t="shared" si="11"/>
        <v>86</v>
      </c>
      <c r="K43" s="162"/>
      <c r="L43" s="151"/>
      <c r="M43" s="151"/>
      <c r="N43" s="151"/>
      <c r="O43" s="172"/>
      <c r="P43" s="172">
        <v>5</v>
      </c>
      <c r="Q43" s="151"/>
      <c r="R43" s="152"/>
      <c r="S43" s="50" t="s">
        <v>69</v>
      </c>
      <c r="T43" s="423" t="s">
        <v>452</v>
      </c>
      <c r="U43" s="72"/>
      <c r="V43" s="93"/>
      <c r="W43" s="93"/>
      <c r="X43" s="208"/>
      <c r="Y43" s="208"/>
      <c r="Z43" s="93"/>
      <c r="AA43" s="93"/>
      <c r="AB43" s="93"/>
      <c r="AC43" s="93"/>
      <c r="AE43" s="139"/>
      <c r="AF43" s="139"/>
      <c r="AG43" s="93"/>
      <c r="AH43" s="93"/>
      <c r="AI43" s="208"/>
      <c r="AJ43" s="208"/>
      <c r="AK43" s="93"/>
      <c r="AL43" s="93"/>
      <c r="AM43" s="93"/>
      <c r="AN43" s="93"/>
      <c r="AP43" s="139"/>
      <c r="AQ43" s="93"/>
      <c r="AR43" s="93"/>
      <c r="AS43" s="208"/>
      <c r="AT43" s="208"/>
      <c r="AU43" s="93"/>
      <c r="AV43" s="93"/>
      <c r="AW43" s="93"/>
      <c r="AX43" s="93"/>
    </row>
    <row r="44" spans="1:50" ht="32.25" customHeight="1" x14ac:dyDescent="0.25">
      <c r="A44" s="191" t="s">
        <v>182</v>
      </c>
      <c r="B44" s="50"/>
      <c r="C44" s="238" t="s">
        <v>125</v>
      </c>
      <c r="D44" s="191">
        <v>5</v>
      </c>
      <c r="E44" s="50">
        <f t="shared" si="9"/>
        <v>150</v>
      </c>
      <c r="F44" s="233">
        <f t="shared" si="12"/>
        <v>64</v>
      </c>
      <c r="G44" s="52">
        <v>32</v>
      </c>
      <c r="H44" s="52"/>
      <c r="I44" s="52">
        <v>32</v>
      </c>
      <c r="J44" s="54">
        <f t="shared" si="11"/>
        <v>86</v>
      </c>
      <c r="K44" s="162"/>
      <c r="L44" s="151"/>
      <c r="M44" s="151"/>
      <c r="N44" s="151"/>
      <c r="O44" s="172">
        <v>5</v>
      </c>
      <c r="P44" s="172"/>
      <c r="Q44" s="151"/>
      <c r="R44" s="152"/>
      <c r="S44" s="50" t="s">
        <v>69</v>
      </c>
      <c r="T44" s="423" t="s">
        <v>453</v>
      </c>
      <c r="U44" s="72"/>
      <c r="V44" s="93"/>
      <c r="W44" s="93"/>
      <c r="X44" s="208"/>
      <c r="Y44" s="208"/>
      <c r="Z44" s="93"/>
      <c r="AA44" s="93"/>
      <c r="AB44" s="93"/>
      <c r="AC44" s="93"/>
      <c r="AE44" s="139"/>
      <c r="AF44" s="139"/>
      <c r="AG44" s="93"/>
      <c r="AH44" s="93"/>
      <c r="AI44" s="208"/>
      <c r="AJ44" s="208"/>
      <c r="AK44" s="93"/>
      <c r="AL44" s="93"/>
      <c r="AM44" s="93"/>
      <c r="AN44" s="93"/>
      <c r="AP44" s="139"/>
      <c r="AQ44" s="93"/>
      <c r="AR44" s="93"/>
      <c r="AS44" s="208"/>
      <c r="AT44" s="208"/>
      <c r="AU44" s="93"/>
      <c r="AV44" s="93"/>
      <c r="AW44" s="93"/>
      <c r="AX44" s="93"/>
    </row>
    <row r="45" spans="1:50" ht="42.75" customHeight="1" x14ac:dyDescent="0.25">
      <c r="A45" s="191" t="s">
        <v>183</v>
      </c>
      <c r="B45" s="107"/>
      <c r="C45" s="415" t="s">
        <v>233</v>
      </c>
      <c r="D45" s="191">
        <v>4</v>
      </c>
      <c r="E45" s="50">
        <f>D45*30</f>
        <v>120</v>
      </c>
      <c r="F45" s="233">
        <f t="shared" si="12"/>
        <v>60</v>
      </c>
      <c r="G45" s="416"/>
      <c r="H45" s="416"/>
      <c r="I45" s="53">
        <v>60</v>
      </c>
      <c r="J45" s="54">
        <f>E45-F45</f>
        <v>60</v>
      </c>
      <c r="K45" s="417"/>
      <c r="L45" s="166"/>
      <c r="M45" s="166"/>
      <c r="N45" s="166"/>
      <c r="O45" s="166"/>
      <c r="P45" s="151"/>
      <c r="Q45" s="151">
        <v>4</v>
      </c>
      <c r="R45" s="167"/>
      <c r="S45" s="50" t="s">
        <v>71</v>
      </c>
      <c r="T45" s="423" t="s">
        <v>441</v>
      </c>
      <c r="U45" s="72"/>
      <c r="V45" s="93"/>
      <c r="W45" s="93"/>
      <c r="X45" s="93"/>
      <c r="Y45" s="93"/>
      <c r="Z45" s="93"/>
      <c r="AA45" s="93"/>
      <c r="AB45" s="93"/>
      <c r="AC45" s="93"/>
      <c r="AE45" s="139"/>
      <c r="AF45" s="139"/>
      <c r="AG45" s="93"/>
      <c r="AH45" s="93"/>
      <c r="AI45" s="93"/>
      <c r="AJ45" s="93"/>
      <c r="AK45" s="93"/>
      <c r="AL45" s="93"/>
      <c r="AM45" s="93"/>
      <c r="AN45" s="93"/>
      <c r="AP45" s="139"/>
      <c r="AQ45" s="93"/>
      <c r="AR45" s="93"/>
      <c r="AS45" s="93"/>
      <c r="AT45" s="93"/>
      <c r="AU45" s="93"/>
      <c r="AV45" s="93"/>
      <c r="AW45" s="93"/>
      <c r="AX45" s="93"/>
    </row>
    <row r="46" spans="1:50" ht="33.75" customHeight="1" x14ac:dyDescent="0.25">
      <c r="A46" s="191" t="s">
        <v>268</v>
      </c>
      <c r="B46" s="198"/>
      <c r="C46" s="415" t="s">
        <v>487</v>
      </c>
      <c r="D46" s="194">
        <v>6</v>
      </c>
      <c r="E46" s="193">
        <f t="shared" ref="E46:E60" si="13">D46*30</f>
        <v>180</v>
      </c>
      <c r="F46" s="341">
        <f t="shared" si="12"/>
        <v>74</v>
      </c>
      <c r="G46" s="342">
        <v>32</v>
      </c>
      <c r="H46" s="342"/>
      <c r="I46" s="342">
        <v>42</v>
      </c>
      <c r="J46" s="414">
        <f t="shared" ref="J46:J60" si="14">E46-F46</f>
        <v>106</v>
      </c>
      <c r="K46" s="344"/>
      <c r="L46" s="160"/>
      <c r="M46" s="160"/>
      <c r="N46" s="160"/>
      <c r="O46" s="257">
        <v>6</v>
      </c>
      <c r="P46" s="160"/>
      <c r="Q46" s="160"/>
      <c r="R46" s="161"/>
      <c r="S46" s="193" t="s">
        <v>69</v>
      </c>
      <c r="T46" s="104" t="s">
        <v>453</v>
      </c>
      <c r="U46" s="72"/>
      <c r="V46" s="93"/>
      <c r="W46" s="93"/>
      <c r="X46" s="93"/>
      <c r="Y46" s="93"/>
      <c r="Z46" s="93"/>
      <c r="AA46" s="93"/>
      <c r="AB46" s="93"/>
      <c r="AC46" s="93"/>
      <c r="AE46" s="139"/>
      <c r="AF46" s="139"/>
      <c r="AG46" s="93"/>
      <c r="AH46" s="93"/>
      <c r="AI46" s="93"/>
      <c r="AJ46" s="93"/>
      <c r="AK46" s="93"/>
      <c r="AL46" s="93"/>
      <c r="AM46" s="93"/>
      <c r="AN46" s="93"/>
      <c r="AP46" s="139"/>
      <c r="AQ46" s="93"/>
      <c r="AR46" s="93"/>
      <c r="AS46" s="93"/>
      <c r="AT46" s="93"/>
      <c r="AU46" s="93"/>
      <c r="AV46" s="93"/>
      <c r="AW46" s="93"/>
      <c r="AX46" s="93"/>
    </row>
    <row r="47" spans="1:50" ht="35.25" customHeight="1" x14ac:dyDescent="0.25">
      <c r="A47" s="191" t="s">
        <v>472</v>
      </c>
      <c r="B47" s="107"/>
      <c r="C47" s="415" t="s">
        <v>491</v>
      </c>
      <c r="D47" s="191">
        <v>4</v>
      </c>
      <c r="E47" s="50">
        <f t="shared" si="13"/>
        <v>120</v>
      </c>
      <c r="F47" s="233">
        <f t="shared" si="12"/>
        <v>60</v>
      </c>
      <c r="G47" s="52">
        <v>30</v>
      </c>
      <c r="H47" s="52"/>
      <c r="I47" s="52">
        <v>30</v>
      </c>
      <c r="J47" s="54">
        <f t="shared" si="14"/>
        <v>60</v>
      </c>
      <c r="K47" s="150"/>
      <c r="L47" s="151"/>
      <c r="M47" s="151"/>
      <c r="N47" s="151"/>
      <c r="O47" s="151">
        <v>4</v>
      </c>
      <c r="P47" s="151"/>
      <c r="Q47" s="151"/>
      <c r="R47" s="152"/>
      <c r="S47" s="50" t="s">
        <v>71</v>
      </c>
      <c r="T47" s="120" t="s">
        <v>453</v>
      </c>
      <c r="U47" s="72"/>
      <c r="V47" s="93"/>
      <c r="W47" s="93"/>
      <c r="X47" s="93"/>
      <c r="Y47" s="93"/>
      <c r="Z47" s="93"/>
      <c r="AA47" s="93"/>
      <c r="AB47" s="93"/>
      <c r="AC47" s="93"/>
      <c r="AE47" s="139"/>
      <c r="AF47" s="139"/>
      <c r="AG47" s="93"/>
      <c r="AH47" s="93"/>
      <c r="AI47" s="93"/>
      <c r="AJ47" s="93"/>
      <c r="AK47" s="93"/>
      <c r="AL47" s="93"/>
      <c r="AM47" s="93"/>
      <c r="AN47" s="93"/>
      <c r="AP47" s="139"/>
      <c r="AQ47" s="93"/>
      <c r="AR47" s="93"/>
      <c r="AS47" s="93"/>
      <c r="AT47" s="93"/>
      <c r="AU47" s="93"/>
      <c r="AV47" s="93"/>
      <c r="AW47" s="93"/>
      <c r="AX47" s="93"/>
    </row>
    <row r="48" spans="1:50" ht="31.5" customHeight="1" x14ac:dyDescent="0.25">
      <c r="A48" s="48" t="s">
        <v>477</v>
      </c>
      <c r="B48" s="107"/>
      <c r="C48" s="415" t="s">
        <v>459</v>
      </c>
      <c r="D48" s="191">
        <v>1</v>
      </c>
      <c r="E48" s="50">
        <f t="shared" si="13"/>
        <v>30</v>
      </c>
      <c r="F48" s="233">
        <f t="shared" si="12"/>
        <v>0</v>
      </c>
      <c r="G48" s="52"/>
      <c r="H48" s="52"/>
      <c r="I48" s="52"/>
      <c r="J48" s="54">
        <f t="shared" si="14"/>
        <v>30</v>
      </c>
      <c r="K48" s="150"/>
      <c r="L48" s="151"/>
      <c r="M48" s="151"/>
      <c r="N48" s="151"/>
      <c r="O48" s="151"/>
      <c r="P48" s="151">
        <v>1</v>
      </c>
      <c r="Q48" s="151"/>
      <c r="R48" s="152"/>
      <c r="S48" s="50" t="s">
        <v>127</v>
      </c>
      <c r="T48" s="120" t="s">
        <v>453</v>
      </c>
      <c r="U48" s="72"/>
      <c r="V48" s="93"/>
      <c r="W48" s="93"/>
      <c r="X48" s="93"/>
      <c r="Y48" s="93"/>
      <c r="Z48" s="93"/>
      <c r="AA48" s="93"/>
      <c r="AB48" s="93"/>
      <c r="AC48" s="93"/>
      <c r="AE48" s="139"/>
      <c r="AF48" s="139"/>
      <c r="AG48" s="93"/>
      <c r="AH48" s="93"/>
      <c r="AI48" s="93"/>
      <c r="AJ48" s="93"/>
      <c r="AK48" s="93"/>
      <c r="AL48" s="93"/>
      <c r="AM48" s="93"/>
      <c r="AN48" s="93"/>
      <c r="AP48" s="139"/>
      <c r="AQ48" s="93"/>
      <c r="AR48" s="93"/>
      <c r="AS48" s="93"/>
      <c r="AT48" s="93"/>
      <c r="AU48" s="93"/>
      <c r="AV48" s="93"/>
      <c r="AW48" s="93"/>
      <c r="AX48" s="93"/>
    </row>
    <row r="49" spans="1:50" ht="27" customHeight="1" x14ac:dyDescent="0.25">
      <c r="A49" s="48" t="s">
        <v>473</v>
      </c>
      <c r="B49" s="107"/>
      <c r="C49" s="415" t="s">
        <v>488</v>
      </c>
      <c r="D49" s="191">
        <v>6</v>
      </c>
      <c r="E49" s="50">
        <f t="shared" si="13"/>
        <v>180</v>
      </c>
      <c r="F49" s="233">
        <f t="shared" si="12"/>
        <v>80</v>
      </c>
      <c r="G49" s="53">
        <v>34</v>
      </c>
      <c r="H49" s="53"/>
      <c r="I49" s="53">
        <v>46</v>
      </c>
      <c r="J49" s="54">
        <f t="shared" si="14"/>
        <v>100</v>
      </c>
      <c r="K49" s="169"/>
      <c r="L49" s="166"/>
      <c r="M49" s="166"/>
      <c r="N49" s="166"/>
      <c r="O49" s="166"/>
      <c r="P49" s="172">
        <v>6</v>
      </c>
      <c r="Q49" s="166"/>
      <c r="R49" s="167"/>
      <c r="S49" s="50" t="s">
        <v>69</v>
      </c>
      <c r="T49" s="120" t="s">
        <v>453</v>
      </c>
      <c r="U49" s="72"/>
      <c r="V49" s="93"/>
      <c r="W49" s="93"/>
      <c r="X49" s="93"/>
      <c r="Y49" s="93"/>
      <c r="Z49" s="93"/>
      <c r="AA49" s="93"/>
      <c r="AB49" s="93"/>
      <c r="AC49" s="93"/>
      <c r="AE49" s="139"/>
      <c r="AF49" s="139"/>
      <c r="AG49" s="93"/>
      <c r="AH49" s="93"/>
      <c r="AI49" s="93"/>
      <c r="AJ49" s="93"/>
      <c r="AK49" s="93"/>
      <c r="AL49" s="93"/>
      <c r="AM49" s="93"/>
      <c r="AN49" s="93"/>
      <c r="AP49" s="139"/>
      <c r="AQ49" s="93"/>
      <c r="AR49" s="93"/>
      <c r="AS49" s="93"/>
      <c r="AT49" s="93"/>
      <c r="AU49" s="93"/>
      <c r="AV49" s="93"/>
      <c r="AW49" s="93"/>
      <c r="AX49" s="93"/>
    </row>
    <row r="50" spans="1:50" ht="40.5" customHeight="1" x14ac:dyDescent="0.25">
      <c r="A50" s="48" t="s">
        <v>474</v>
      </c>
      <c r="B50" s="107"/>
      <c r="C50" s="415" t="s">
        <v>489</v>
      </c>
      <c r="D50" s="191">
        <v>5</v>
      </c>
      <c r="E50" s="50">
        <f t="shared" si="13"/>
        <v>150</v>
      </c>
      <c r="F50" s="233">
        <f t="shared" si="12"/>
        <v>64</v>
      </c>
      <c r="G50" s="52">
        <v>30</v>
      </c>
      <c r="H50" s="52"/>
      <c r="I50" s="52">
        <v>34</v>
      </c>
      <c r="J50" s="54">
        <f t="shared" si="14"/>
        <v>86</v>
      </c>
      <c r="K50" s="150"/>
      <c r="L50" s="151"/>
      <c r="M50" s="151"/>
      <c r="N50" s="151"/>
      <c r="O50" s="151"/>
      <c r="P50" s="172">
        <v>5</v>
      </c>
      <c r="Q50" s="151"/>
      <c r="R50" s="152"/>
      <c r="S50" s="50" t="s">
        <v>69</v>
      </c>
      <c r="T50" s="120" t="s">
        <v>453</v>
      </c>
      <c r="U50" s="72"/>
      <c r="V50" s="93"/>
      <c r="W50" s="93"/>
      <c r="X50" s="93"/>
      <c r="Y50" s="93"/>
      <c r="Z50" s="93"/>
      <c r="AA50" s="93"/>
      <c r="AB50" s="93"/>
      <c r="AC50" s="93"/>
      <c r="AE50" s="139"/>
      <c r="AF50" s="139"/>
      <c r="AG50" s="93"/>
      <c r="AH50" s="93"/>
      <c r="AI50" s="93"/>
      <c r="AJ50" s="93"/>
      <c r="AK50" s="93"/>
      <c r="AL50" s="93"/>
      <c r="AM50" s="93"/>
      <c r="AN50" s="93"/>
      <c r="AP50" s="139"/>
      <c r="AQ50" s="93"/>
      <c r="AR50" s="93"/>
      <c r="AS50" s="93"/>
      <c r="AT50" s="93"/>
      <c r="AU50" s="93"/>
      <c r="AV50" s="93"/>
      <c r="AW50" s="93"/>
      <c r="AX50" s="93"/>
    </row>
    <row r="51" spans="1:50" ht="42" customHeight="1" x14ac:dyDescent="0.25">
      <c r="A51" s="48" t="s">
        <v>475</v>
      </c>
      <c r="B51" s="107"/>
      <c r="C51" s="415" t="s">
        <v>490</v>
      </c>
      <c r="D51" s="191">
        <v>5</v>
      </c>
      <c r="E51" s="50">
        <f t="shared" si="13"/>
        <v>150</v>
      </c>
      <c r="F51" s="233">
        <f t="shared" si="12"/>
        <v>64</v>
      </c>
      <c r="G51" s="52">
        <v>32</v>
      </c>
      <c r="H51" s="52"/>
      <c r="I51" s="52">
        <v>32</v>
      </c>
      <c r="J51" s="54">
        <f t="shared" si="14"/>
        <v>86</v>
      </c>
      <c r="K51" s="150"/>
      <c r="L51" s="151"/>
      <c r="M51" s="151"/>
      <c r="N51" s="151"/>
      <c r="O51" s="151"/>
      <c r="P51" s="151"/>
      <c r="Q51" s="172">
        <v>5</v>
      </c>
      <c r="R51" s="152"/>
      <c r="S51" s="50" t="s">
        <v>69</v>
      </c>
      <c r="T51" s="120" t="s">
        <v>453</v>
      </c>
      <c r="U51" s="72"/>
      <c r="V51" s="93"/>
      <c r="W51" s="93"/>
      <c r="X51" s="93"/>
      <c r="Y51" s="93"/>
      <c r="Z51" s="93"/>
      <c r="AA51" s="93"/>
      <c r="AB51" s="93"/>
      <c r="AC51" s="93"/>
      <c r="AE51" s="139"/>
      <c r="AF51" s="139"/>
      <c r="AG51" s="93"/>
      <c r="AH51" s="93"/>
      <c r="AI51" s="93"/>
      <c r="AJ51" s="93"/>
      <c r="AK51" s="93"/>
      <c r="AL51" s="93"/>
      <c r="AM51" s="93"/>
      <c r="AN51" s="93"/>
      <c r="AP51" s="139"/>
      <c r="AQ51" s="93"/>
      <c r="AR51" s="93"/>
      <c r="AS51" s="93"/>
      <c r="AT51" s="93"/>
      <c r="AU51" s="93"/>
      <c r="AV51" s="93"/>
      <c r="AW51" s="93"/>
      <c r="AX51" s="93"/>
    </row>
    <row r="52" spans="1:50" ht="30.75" customHeight="1" x14ac:dyDescent="0.25">
      <c r="A52" s="48" t="s">
        <v>478</v>
      </c>
      <c r="B52" s="107"/>
      <c r="C52" s="110" t="s">
        <v>485</v>
      </c>
      <c r="D52" s="191">
        <v>1</v>
      </c>
      <c r="E52" s="50">
        <f t="shared" si="13"/>
        <v>30</v>
      </c>
      <c r="F52" s="233">
        <f t="shared" si="12"/>
        <v>0</v>
      </c>
      <c r="G52" s="52"/>
      <c r="H52" s="52"/>
      <c r="I52" s="52"/>
      <c r="J52" s="54">
        <f t="shared" si="14"/>
        <v>30</v>
      </c>
      <c r="K52" s="150"/>
      <c r="L52" s="151"/>
      <c r="M52" s="151"/>
      <c r="N52" s="151"/>
      <c r="O52" s="151"/>
      <c r="P52" s="151"/>
      <c r="Q52" s="151">
        <v>1</v>
      </c>
      <c r="R52" s="152"/>
      <c r="S52" s="50" t="s">
        <v>127</v>
      </c>
      <c r="T52" s="120" t="s">
        <v>453</v>
      </c>
      <c r="U52" s="72"/>
      <c r="V52" s="93"/>
      <c r="W52" s="93"/>
      <c r="X52" s="93"/>
      <c r="Y52" s="93"/>
      <c r="Z52" s="93"/>
      <c r="AA52" s="93"/>
      <c r="AB52" s="93"/>
      <c r="AC52" s="93"/>
      <c r="AE52" s="139"/>
      <c r="AF52" s="139"/>
      <c r="AG52" s="93"/>
      <c r="AH52" s="93"/>
      <c r="AI52" s="93"/>
      <c r="AJ52" s="93"/>
      <c r="AK52" s="93"/>
      <c r="AL52" s="93"/>
      <c r="AM52" s="93"/>
      <c r="AN52" s="93"/>
      <c r="AP52" s="139"/>
      <c r="AQ52" s="93"/>
      <c r="AR52" s="93"/>
      <c r="AS52" s="93"/>
      <c r="AT52" s="93"/>
      <c r="AU52" s="93"/>
      <c r="AV52" s="93"/>
      <c r="AW52" s="93"/>
      <c r="AX52" s="93"/>
    </row>
    <row r="53" spans="1:50" ht="31.5" customHeight="1" x14ac:dyDescent="0.25">
      <c r="A53" s="194" t="s">
        <v>22</v>
      </c>
      <c r="B53" s="193"/>
      <c r="C53" s="418" t="s">
        <v>101</v>
      </c>
      <c r="D53" s="194">
        <v>1</v>
      </c>
      <c r="E53" s="193">
        <f t="shared" si="13"/>
        <v>30</v>
      </c>
      <c r="F53" s="341">
        <f t="shared" si="12"/>
        <v>14</v>
      </c>
      <c r="G53" s="342">
        <v>2</v>
      </c>
      <c r="H53" s="342">
        <v>4</v>
      </c>
      <c r="I53" s="342">
        <v>8</v>
      </c>
      <c r="J53" s="414">
        <f t="shared" si="14"/>
        <v>16</v>
      </c>
      <c r="K53" s="344">
        <v>1</v>
      </c>
      <c r="L53" s="160"/>
      <c r="M53" s="160"/>
      <c r="N53" s="160"/>
      <c r="O53" s="160"/>
      <c r="P53" s="160"/>
      <c r="Q53" s="160"/>
      <c r="R53" s="161"/>
      <c r="S53" s="193" t="s">
        <v>71</v>
      </c>
      <c r="T53" s="422" t="s">
        <v>466</v>
      </c>
      <c r="U53" s="72"/>
      <c r="V53" s="93"/>
      <c r="W53" s="93"/>
      <c r="X53" s="93"/>
      <c r="Y53" s="93"/>
      <c r="Z53" s="93"/>
      <c r="AA53" s="93"/>
      <c r="AB53" s="93"/>
      <c r="AC53" s="93"/>
      <c r="AE53" s="139"/>
      <c r="AF53" s="139"/>
      <c r="AG53" s="93"/>
      <c r="AH53" s="93"/>
      <c r="AI53" s="93"/>
      <c r="AJ53" s="93"/>
      <c r="AK53" s="93"/>
      <c r="AL53" s="93"/>
      <c r="AM53" s="93"/>
      <c r="AN53" s="93"/>
      <c r="AP53" s="139"/>
      <c r="AQ53" s="93"/>
      <c r="AR53" s="93"/>
      <c r="AS53" s="93"/>
      <c r="AT53" s="93"/>
      <c r="AU53" s="93"/>
      <c r="AV53" s="93"/>
      <c r="AW53" s="93"/>
      <c r="AX53" s="93"/>
    </row>
    <row r="54" spans="1:50" ht="25.5" customHeight="1" x14ac:dyDescent="0.25">
      <c r="A54" s="191" t="s">
        <v>26</v>
      </c>
      <c r="B54" s="50"/>
      <c r="C54" s="111" t="s">
        <v>102</v>
      </c>
      <c r="D54" s="191">
        <v>1</v>
      </c>
      <c r="E54" s="50">
        <f t="shared" si="13"/>
        <v>30</v>
      </c>
      <c r="F54" s="233">
        <f t="shared" si="12"/>
        <v>0</v>
      </c>
      <c r="G54" s="52"/>
      <c r="H54" s="52"/>
      <c r="I54" s="52"/>
      <c r="J54" s="54">
        <f t="shared" si="14"/>
        <v>30</v>
      </c>
      <c r="K54" s="150"/>
      <c r="L54" s="151"/>
      <c r="M54" s="151">
        <v>1</v>
      </c>
      <c r="N54" s="151"/>
      <c r="O54" s="151"/>
      <c r="P54" s="151"/>
      <c r="Q54" s="151"/>
      <c r="R54" s="152"/>
      <c r="S54" s="50" t="s">
        <v>72</v>
      </c>
      <c r="T54" s="422" t="s">
        <v>453</v>
      </c>
      <c r="U54" s="72"/>
      <c r="V54" s="93"/>
      <c r="W54" s="93"/>
      <c r="X54" s="93"/>
      <c r="Y54" s="93"/>
      <c r="Z54" s="93"/>
      <c r="AA54" s="93"/>
      <c r="AB54" s="93"/>
      <c r="AC54" s="93"/>
      <c r="AE54" s="139"/>
      <c r="AF54" s="139"/>
      <c r="AG54" s="93"/>
      <c r="AH54" s="93"/>
      <c r="AI54" s="93"/>
      <c r="AJ54" s="93"/>
      <c r="AK54" s="93"/>
      <c r="AL54" s="93"/>
      <c r="AM54" s="93"/>
      <c r="AN54" s="93"/>
      <c r="AP54" s="139"/>
      <c r="AQ54" s="93"/>
      <c r="AR54" s="93"/>
      <c r="AS54" s="93"/>
      <c r="AT54" s="93"/>
      <c r="AU54" s="93"/>
      <c r="AV54" s="93"/>
      <c r="AW54" s="93"/>
      <c r="AX54" s="93"/>
    </row>
    <row r="55" spans="1:50" ht="25.5" customHeight="1" x14ac:dyDescent="0.25">
      <c r="A55" s="191" t="s">
        <v>468</v>
      </c>
      <c r="B55" s="50"/>
      <c r="C55" s="111" t="s">
        <v>103</v>
      </c>
      <c r="D55" s="191">
        <v>2</v>
      </c>
      <c r="E55" s="50">
        <f t="shared" si="13"/>
        <v>60</v>
      </c>
      <c r="F55" s="233">
        <f t="shared" si="12"/>
        <v>30</v>
      </c>
      <c r="G55" s="52">
        <v>10</v>
      </c>
      <c r="H55" s="52"/>
      <c r="I55" s="52">
        <v>20</v>
      </c>
      <c r="J55" s="54">
        <f t="shared" si="14"/>
        <v>30</v>
      </c>
      <c r="K55" s="150"/>
      <c r="L55" s="151">
        <v>2</v>
      </c>
      <c r="M55" s="151"/>
      <c r="N55" s="151"/>
      <c r="O55" s="151"/>
      <c r="P55" s="151"/>
      <c r="Q55" s="151"/>
      <c r="R55" s="152"/>
      <c r="S55" s="50" t="s">
        <v>71</v>
      </c>
      <c r="T55" s="423" t="s">
        <v>442</v>
      </c>
      <c r="U55" s="72"/>
      <c r="V55" s="93"/>
      <c r="W55" s="93"/>
      <c r="X55" s="93"/>
      <c r="Y55" s="93"/>
      <c r="Z55" s="93"/>
      <c r="AA55" s="93"/>
      <c r="AB55" s="93"/>
      <c r="AC55" s="93"/>
      <c r="AE55" s="139"/>
      <c r="AF55" s="139"/>
      <c r="AG55" s="93"/>
      <c r="AH55" s="93"/>
      <c r="AI55" s="93"/>
      <c r="AJ55" s="93"/>
      <c r="AK55" s="93"/>
      <c r="AL55" s="93"/>
      <c r="AM55" s="93"/>
      <c r="AN55" s="93"/>
      <c r="AP55" s="139"/>
      <c r="AQ55" s="93"/>
      <c r="AR55" s="93"/>
      <c r="AS55" s="93"/>
      <c r="AT55" s="93"/>
      <c r="AU55" s="93"/>
      <c r="AV55" s="93"/>
      <c r="AW55" s="93"/>
      <c r="AX55" s="93"/>
    </row>
    <row r="56" spans="1:50" ht="26.25" customHeight="1" x14ac:dyDescent="0.25">
      <c r="A56" s="191" t="s">
        <v>469</v>
      </c>
      <c r="B56" s="50"/>
      <c r="C56" s="111" t="s">
        <v>104</v>
      </c>
      <c r="D56" s="191">
        <v>2</v>
      </c>
      <c r="E56" s="50">
        <f t="shared" si="13"/>
        <v>60</v>
      </c>
      <c r="F56" s="233">
        <f t="shared" si="12"/>
        <v>30</v>
      </c>
      <c r="G56" s="52">
        <v>10</v>
      </c>
      <c r="H56" s="52"/>
      <c r="I56" s="52">
        <v>20</v>
      </c>
      <c r="J56" s="54">
        <f t="shared" si="14"/>
        <v>30</v>
      </c>
      <c r="K56" s="150"/>
      <c r="L56" s="151"/>
      <c r="M56" s="151"/>
      <c r="N56" s="151"/>
      <c r="O56" s="151"/>
      <c r="P56" s="151"/>
      <c r="Q56" s="151"/>
      <c r="R56" s="152">
        <v>2</v>
      </c>
      <c r="S56" s="50" t="s">
        <v>71</v>
      </c>
      <c r="T56" s="423" t="s">
        <v>442</v>
      </c>
      <c r="U56" s="72"/>
      <c r="V56" s="93"/>
      <c r="W56" s="93"/>
      <c r="X56" s="93"/>
      <c r="Y56" s="93"/>
      <c r="Z56" s="93"/>
      <c r="AA56" s="93"/>
      <c r="AB56" s="93"/>
      <c r="AC56" s="93"/>
      <c r="AE56" s="139"/>
      <c r="AF56" s="139"/>
      <c r="AG56" s="93"/>
      <c r="AH56" s="93"/>
      <c r="AI56" s="93"/>
      <c r="AJ56" s="93"/>
      <c r="AK56" s="93"/>
      <c r="AL56" s="93"/>
      <c r="AM56" s="93"/>
      <c r="AN56" s="93"/>
      <c r="AP56" s="139"/>
      <c r="AQ56" s="93"/>
      <c r="AR56" s="93"/>
      <c r="AS56" s="93"/>
      <c r="AT56" s="93"/>
      <c r="AU56" s="93"/>
      <c r="AV56" s="93"/>
      <c r="AW56" s="93"/>
      <c r="AX56" s="93"/>
    </row>
    <row r="57" spans="1:50" ht="24" customHeight="1" x14ac:dyDescent="0.25">
      <c r="A57" s="191" t="s">
        <v>28</v>
      </c>
      <c r="B57" s="50"/>
      <c r="C57" s="111" t="s">
        <v>105</v>
      </c>
      <c r="D57" s="191">
        <v>3</v>
      </c>
      <c r="E57" s="50">
        <f t="shared" si="13"/>
        <v>90</v>
      </c>
      <c r="F57" s="233">
        <f t="shared" si="12"/>
        <v>0</v>
      </c>
      <c r="G57" s="52"/>
      <c r="H57" s="52"/>
      <c r="I57" s="52"/>
      <c r="J57" s="54">
        <f t="shared" si="14"/>
        <v>90</v>
      </c>
      <c r="K57" s="150"/>
      <c r="L57" s="151"/>
      <c r="M57" s="151"/>
      <c r="N57" s="151"/>
      <c r="O57" s="151"/>
      <c r="P57" s="151">
        <v>3</v>
      </c>
      <c r="Q57" s="151"/>
      <c r="R57" s="152"/>
      <c r="S57" s="50" t="s">
        <v>72</v>
      </c>
      <c r="T57" s="423" t="s">
        <v>453</v>
      </c>
      <c r="U57" s="72"/>
      <c r="V57" s="93"/>
      <c r="W57" s="93"/>
      <c r="X57" s="93"/>
      <c r="Y57" s="93"/>
      <c r="Z57" s="93"/>
      <c r="AA57" s="93"/>
      <c r="AB57" s="93"/>
      <c r="AC57" s="93"/>
      <c r="AE57" s="139"/>
      <c r="AF57" s="139"/>
      <c r="AG57" s="93"/>
      <c r="AH57" s="93"/>
      <c r="AI57" s="93"/>
      <c r="AJ57" s="93"/>
      <c r="AK57" s="93"/>
      <c r="AL57" s="93"/>
      <c r="AM57" s="93"/>
      <c r="AN57" s="93"/>
      <c r="AP57" s="139"/>
      <c r="AQ57" s="93"/>
      <c r="AR57" s="93"/>
      <c r="AS57" s="93"/>
      <c r="AT57" s="93"/>
      <c r="AU57" s="93"/>
      <c r="AV57" s="93"/>
      <c r="AW57" s="93"/>
      <c r="AX57" s="93"/>
    </row>
    <row r="58" spans="1:50" ht="25.5" customHeight="1" x14ac:dyDescent="0.25">
      <c r="A58" s="191" t="s">
        <v>467</v>
      </c>
      <c r="B58" s="50"/>
      <c r="C58" s="111" t="s">
        <v>106</v>
      </c>
      <c r="D58" s="191">
        <v>2</v>
      </c>
      <c r="E58" s="50">
        <f t="shared" si="13"/>
        <v>60</v>
      </c>
      <c r="F58" s="233">
        <f t="shared" si="12"/>
        <v>30</v>
      </c>
      <c r="G58" s="52"/>
      <c r="H58" s="52"/>
      <c r="I58" s="52">
        <v>30</v>
      </c>
      <c r="J58" s="54">
        <f t="shared" si="14"/>
        <v>30</v>
      </c>
      <c r="K58" s="150"/>
      <c r="L58" s="151"/>
      <c r="M58" s="151"/>
      <c r="N58" s="151"/>
      <c r="O58" s="151"/>
      <c r="P58" s="151"/>
      <c r="Q58" s="151"/>
      <c r="R58" s="152">
        <v>2</v>
      </c>
      <c r="S58" s="50" t="s">
        <v>72</v>
      </c>
      <c r="T58" s="423" t="s">
        <v>453</v>
      </c>
      <c r="U58" s="72"/>
      <c r="V58" s="93"/>
      <c r="W58" s="93"/>
      <c r="X58" s="93"/>
      <c r="Y58" s="93"/>
      <c r="Z58" s="93"/>
      <c r="AA58" s="93"/>
      <c r="AB58" s="93"/>
      <c r="AC58" s="93"/>
      <c r="AE58" s="139"/>
      <c r="AF58" s="139"/>
      <c r="AG58" s="93"/>
      <c r="AH58" s="93"/>
      <c r="AI58" s="93"/>
      <c r="AJ58" s="93"/>
      <c r="AK58" s="93"/>
      <c r="AL58" s="93"/>
      <c r="AM58" s="93"/>
      <c r="AN58" s="93"/>
      <c r="AP58" s="139"/>
      <c r="AQ58" s="93"/>
      <c r="AR58" s="93"/>
      <c r="AS58" s="93"/>
      <c r="AT58" s="93"/>
      <c r="AU58" s="93"/>
      <c r="AV58" s="93"/>
      <c r="AW58" s="93"/>
      <c r="AX58" s="93"/>
    </row>
    <row r="59" spans="1:50" ht="25.5" customHeight="1" x14ac:dyDescent="0.25">
      <c r="A59" s="191" t="s">
        <v>30</v>
      </c>
      <c r="B59" s="50"/>
      <c r="C59" s="111" t="s">
        <v>154</v>
      </c>
      <c r="D59" s="191">
        <v>3</v>
      </c>
      <c r="E59" s="50">
        <f t="shared" si="13"/>
        <v>90</v>
      </c>
      <c r="F59" s="233">
        <f t="shared" si="12"/>
        <v>10</v>
      </c>
      <c r="G59" s="52">
        <v>2</v>
      </c>
      <c r="H59" s="52"/>
      <c r="I59" s="52">
        <v>8</v>
      </c>
      <c r="J59" s="54">
        <f t="shared" si="14"/>
        <v>80</v>
      </c>
      <c r="K59" s="150"/>
      <c r="L59" s="151"/>
      <c r="M59" s="151"/>
      <c r="N59" s="151"/>
      <c r="O59" s="151"/>
      <c r="P59" s="151"/>
      <c r="Q59" s="151"/>
      <c r="R59" s="152">
        <v>3</v>
      </c>
      <c r="S59" s="50" t="s">
        <v>72</v>
      </c>
      <c r="T59" s="423" t="s">
        <v>453</v>
      </c>
      <c r="U59" s="72"/>
      <c r="V59" s="93"/>
      <c r="W59" s="93"/>
      <c r="X59" s="93"/>
      <c r="Y59" s="93"/>
      <c r="Z59" s="93"/>
      <c r="AA59" s="93"/>
      <c r="AB59" s="93"/>
      <c r="AC59" s="93"/>
      <c r="AE59" s="139"/>
      <c r="AF59" s="139"/>
      <c r="AG59" s="93"/>
      <c r="AH59" s="93"/>
      <c r="AI59" s="93"/>
      <c r="AJ59" s="93"/>
      <c r="AK59" s="93"/>
      <c r="AL59" s="93"/>
      <c r="AM59" s="93"/>
      <c r="AN59" s="93"/>
      <c r="AP59" s="139"/>
      <c r="AQ59" s="93"/>
      <c r="AR59" s="93"/>
      <c r="AS59" s="93"/>
      <c r="AT59" s="93"/>
      <c r="AU59" s="93"/>
      <c r="AV59" s="93"/>
      <c r="AW59" s="93"/>
      <c r="AX59" s="93"/>
    </row>
    <row r="60" spans="1:50" ht="26.25" customHeight="1" x14ac:dyDescent="0.25">
      <c r="A60" s="191" t="s">
        <v>31</v>
      </c>
      <c r="B60" s="50"/>
      <c r="C60" s="111" t="s">
        <v>107</v>
      </c>
      <c r="D60" s="191">
        <v>9</v>
      </c>
      <c r="E60" s="50">
        <f t="shared" si="13"/>
        <v>270</v>
      </c>
      <c r="F60" s="233">
        <f t="shared" si="12"/>
        <v>0</v>
      </c>
      <c r="G60" s="52"/>
      <c r="H60" s="52"/>
      <c r="I60" s="52"/>
      <c r="J60" s="54">
        <f t="shared" si="14"/>
        <v>270</v>
      </c>
      <c r="K60" s="150"/>
      <c r="L60" s="151"/>
      <c r="M60" s="151"/>
      <c r="N60" s="151"/>
      <c r="O60" s="151"/>
      <c r="P60" s="151"/>
      <c r="Q60" s="151"/>
      <c r="R60" s="152">
        <v>9</v>
      </c>
      <c r="S60" s="50" t="s">
        <v>72</v>
      </c>
      <c r="T60" s="423" t="s">
        <v>453</v>
      </c>
      <c r="U60" s="72"/>
      <c r="V60" s="93"/>
      <c r="W60" s="93"/>
      <c r="X60" s="93"/>
      <c r="Y60" s="93"/>
      <c r="Z60" s="93"/>
      <c r="AA60" s="93"/>
      <c r="AB60" s="93"/>
      <c r="AC60" s="93"/>
      <c r="AE60" s="139"/>
      <c r="AF60" s="139"/>
      <c r="AG60" s="93"/>
      <c r="AH60" s="93"/>
      <c r="AI60" s="93"/>
      <c r="AJ60" s="93"/>
      <c r="AK60" s="93"/>
      <c r="AL60" s="93"/>
      <c r="AM60" s="93"/>
      <c r="AN60" s="93"/>
      <c r="AP60" s="139"/>
      <c r="AQ60" s="93"/>
      <c r="AR60" s="93"/>
      <c r="AS60" s="93"/>
      <c r="AT60" s="93"/>
      <c r="AU60" s="93"/>
      <c r="AV60" s="93"/>
      <c r="AW60" s="93"/>
      <c r="AX60" s="93"/>
    </row>
    <row r="61" spans="1:50" ht="27" customHeight="1" thickBot="1" x14ac:dyDescent="0.3">
      <c r="A61" s="195" t="s">
        <v>32</v>
      </c>
      <c r="B61" s="196"/>
      <c r="C61" s="419" t="s">
        <v>230</v>
      </c>
      <c r="D61" s="195">
        <v>14</v>
      </c>
      <c r="E61" s="196">
        <f>D61*30</f>
        <v>420</v>
      </c>
      <c r="F61" s="235">
        <f>SUM(G61:I61)</f>
        <v>0</v>
      </c>
      <c r="G61" s="420"/>
      <c r="H61" s="420"/>
      <c r="I61" s="420"/>
      <c r="J61" s="82">
        <f>E61-F61</f>
        <v>420</v>
      </c>
      <c r="K61" s="173"/>
      <c r="L61" s="157"/>
      <c r="M61" s="157"/>
      <c r="N61" s="157"/>
      <c r="O61" s="157"/>
      <c r="P61" s="157"/>
      <c r="Q61" s="157"/>
      <c r="R61" s="158">
        <v>14</v>
      </c>
      <c r="S61" s="421" t="s">
        <v>73</v>
      </c>
      <c r="T61" s="447" t="s">
        <v>453</v>
      </c>
      <c r="U61" s="72"/>
      <c r="V61" s="93"/>
      <c r="W61" s="93"/>
      <c r="X61" s="93"/>
      <c r="Y61" s="93"/>
      <c r="Z61" s="93"/>
      <c r="AA61" s="93"/>
      <c r="AB61" s="93"/>
      <c r="AC61" s="93"/>
      <c r="AE61" s="139"/>
      <c r="AF61" s="139"/>
      <c r="AG61" s="93"/>
      <c r="AH61" s="93"/>
      <c r="AI61" s="93"/>
      <c r="AJ61" s="93"/>
      <c r="AK61" s="93"/>
      <c r="AL61" s="93"/>
      <c r="AM61" s="93"/>
      <c r="AN61" s="93"/>
      <c r="AP61" s="139"/>
      <c r="AQ61" s="93"/>
      <c r="AR61" s="93"/>
      <c r="AS61" s="93"/>
      <c r="AT61" s="93"/>
      <c r="AU61" s="93"/>
      <c r="AV61" s="93"/>
      <c r="AW61" s="93"/>
      <c r="AX61" s="93"/>
    </row>
    <row r="62" spans="1:50" ht="28.5" customHeight="1" thickBot="1" x14ac:dyDescent="0.3">
      <c r="A62" s="669" t="s">
        <v>70</v>
      </c>
      <c r="B62" s="695"/>
      <c r="C62" s="670"/>
      <c r="D62" s="47">
        <f>SUM(D27:D61)</f>
        <v>156</v>
      </c>
      <c r="E62" s="47">
        <f t="shared" ref="E62:R62" si="15">SUM(E27:E61)</f>
        <v>4680</v>
      </c>
      <c r="F62" s="47">
        <f t="shared" si="15"/>
        <v>1662</v>
      </c>
      <c r="G62" s="47">
        <f t="shared" si="15"/>
        <v>726</v>
      </c>
      <c r="H62" s="47">
        <f t="shared" si="15"/>
        <v>166</v>
      </c>
      <c r="I62" s="47">
        <f t="shared" si="15"/>
        <v>770</v>
      </c>
      <c r="J62" s="47">
        <f t="shared" si="15"/>
        <v>3018</v>
      </c>
      <c r="K62" s="47">
        <f t="shared" si="15"/>
        <v>16</v>
      </c>
      <c r="L62" s="47">
        <f t="shared" si="15"/>
        <v>15</v>
      </c>
      <c r="M62" s="47">
        <f t="shared" si="15"/>
        <v>20</v>
      </c>
      <c r="N62" s="47">
        <f t="shared" si="15"/>
        <v>25</v>
      </c>
      <c r="O62" s="47">
        <f t="shared" si="15"/>
        <v>20</v>
      </c>
      <c r="P62" s="47">
        <f t="shared" si="15"/>
        <v>20</v>
      </c>
      <c r="Q62" s="47">
        <f t="shared" si="15"/>
        <v>10</v>
      </c>
      <c r="R62" s="47">
        <f t="shared" si="15"/>
        <v>30</v>
      </c>
      <c r="S62" s="76"/>
      <c r="T62" s="213"/>
    </row>
    <row r="63" spans="1:50" s="58" customFormat="1" x14ac:dyDescent="0.25">
      <c r="A63" s="67"/>
      <c r="B63" s="67"/>
      <c r="C63" s="6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T63" s="216"/>
    </row>
    <row r="64" spans="1:50" s="71" customFormat="1" ht="25.5" x14ac:dyDescent="0.25">
      <c r="C64" s="78" t="s">
        <v>85</v>
      </c>
      <c r="T64" s="214"/>
    </row>
    <row r="65" spans="1:50" s="79" customFormat="1" ht="19.5" thickBot="1" x14ac:dyDescent="0.35">
      <c r="A65" s="673" t="s">
        <v>471</v>
      </c>
      <c r="B65" s="697"/>
      <c r="C65" s="673"/>
      <c r="D65" s="673"/>
      <c r="E65" s="673"/>
      <c r="F65" s="673"/>
      <c r="G65" s="673"/>
      <c r="H65" s="673"/>
      <c r="I65" s="673"/>
      <c r="J65" s="673"/>
      <c r="K65" s="673"/>
      <c r="L65" s="673"/>
      <c r="M65" s="673"/>
      <c r="N65" s="673"/>
      <c r="O65" s="673"/>
      <c r="P65" s="673"/>
      <c r="Q65" s="673"/>
      <c r="R65" s="673"/>
      <c r="S65" s="673"/>
      <c r="T65" s="673"/>
    </row>
    <row r="66" spans="1:50" s="58" customFormat="1" ht="25.5" customHeight="1" x14ac:dyDescent="0.25">
      <c r="A66" s="49" t="s">
        <v>479</v>
      </c>
      <c r="B66" s="49"/>
      <c r="C66" s="109" t="s">
        <v>152</v>
      </c>
      <c r="D66" s="190">
        <v>5</v>
      </c>
      <c r="E66" s="49">
        <f t="shared" ref="E66:E69" si="16">D66*30</f>
        <v>150</v>
      </c>
      <c r="F66" s="232">
        <f t="shared" ref="F66:F69" si="17">SUM(G66:I66)</f>
        <v>64</v>
      </c>
      <c r="G66" s="63">
        <v>32</v>
      </c>
      <c r="H66" s="63"/>
      <c r="I66" s="63">
        <v>32</v>
      </c>
      <c r="J66" s="64">
        <f t="shared" ref="J66:J69" si="18">E66-F66</f>
        <v>86</v>
      </c>
      <c r="K66" s="147"/>
      <c r="L66" s="148"/>
      <c r="M66" s="148">
        <v>5</v>
      </c>
      <c r="N66" s="148"/>
      <c r="O66" s="148"/>
      <c r="P66" s="148"/>
      <c r="Q66" s="148"/>
      <c r="R66" s="149"/>
      <c r="S66" s="49" t="s">
        <v>71</v>
      </c>
      <c r="T66" s="102"/>
      <c r="U66" s="72"/>
      <c r="V66" s="93"/>
      <c r="W66" s="93"/>
      <c r="X66" s="93"/>
      <c r="Y66" s="93"/>
      <c r="Z66" s="93"/>
      <c r="AA66" s="93"/>
      <c r="AB66" s="93"/>
      <c r="AC66" s="93"/>
      <c r="AE66" s="139"/>
      <c r="AF66" s="139"/>
      <c r="AG66" s="93"/>
      <c r="AH66" s="93"/>
      <c r="AI66" s="93"/>
      <c r="AJ66" s="93"/>
      <c r="AK66" s="93"/>
      <c r="AL66" s="93"/>
      <c r="AM66" s="93"/>
      <c r="AN66" s="93"/>
      <c r="AP66" s="139"/>
      <c r="AQ66" s="93"/>
      <c r="AR66" s="93"/>
      <c r="AS66" s="93"/>
      <c r="AT66" s="93"/>
      <c r="AU66" s="93"/>
      <c r="AV66" s="93"/>
      <c r="AW66" s="93"/>
      <c r="AX66" s="93"/>
    </row>
    <row r="67" spans="1:50" s="58" customFormat="1" ht="27.75" customHeight="1" x14ac:dyDescent="0.25">
      <c r="A67" s="50" t="s">
        <v>480</v>
      </c>
      <c r="B67" s="50"/>
      <c r="C67" s="110" t="s">
        <v>96</v>
      </c>
      <c r="D67" s="191">
        <v>5</v>
      </c>
      <c r="E67" s="50">
        <f t="shared" si="16"/>
        <v>150</v>
      </c>
      <c r="F67" s="233">
        <f t="shared" si="17"/>
        <v>64</v>
      </c>
      <c r="G67" s="52">
        <v>32</v>
      </c>
      <c r="H67" s="52"/>
      <c r="I67" s="52">
        <v>32</v>
      </c>
      <c r="J67" s="54">
        <f t="shared" si="18"/>
        <v>86</v>
      </c>
      <c r="K67" s="150"/>
      <c r="L67" s="151"/>
      <c r="M67" s="151"/>
      <c r="N67" s="151">
        <v>5</v>
      </c>
      <c r="O67" s="151"/>
      <c r="P67" s="151"/>
      <c r="Q67" s="151"/>
      <c r="R67" s="152"/>
      <c r="S67" s="50" t="s">
        <v>71</v>
      </c>
      <c r="T67" s="120"/>
      <c r="U67" s="72"/>
      <c r="V67" s="93"/>
      <c r="W67" s="93"/>
      <c r="X67" s="93"/>
      <c r="Y67" s="93"/>
      <c r="Z67" s="93"/>
      <c r="AA67" s="93"/>
      <c r="AB67" s="93"/>
      <c r="AC67" s="93"/>
      <c r="AE67" s="139"/>
      <c r="AF67" s="139"/>
      <c r="AG67" s="93"/>
      <c r="AH67" s="93"/>
      <c r="AI67" s="93"/>
      <c r="AJ67" s="93"/>
      <c r="AK67" s="93"/>
      <c r="AL67" s="93"/>
      <c r="AM67" s="93"/>
      <c r="AN67" s="93"/>
      <c r="AP67" s="139"/>
      <c r="AQ67" s="93"/>
      <c r="AR67" s="93"/>
      <c r="AS67" s="93"/>
      <c r="AT67" s="93"/>
      <c r="AU67" s="93"/>
      <c r="AV67" s="93"/>
      <c r="AW67" s="93"/>
      <c r="AX67" s="93"/>
    </row>
    <row r="68" spans="1:50" s="58" customFormat="1" ht="26.25" customHeight="1" x14ac:dyDescent="0.25">
      <c r="A68" s="50" t="s">
        <v>481</v>
      </c>
      <c r="B68" s="50"/>
      <c r="C68" s="110" t="s">
        <v>96</v>
      </c>
      <c r="D68" s="191">
        <v>5</v>
      </c>
      <c r="E68" s="50">
        <f t="shared" si="16"/>
        <v>150</v>
      </c>
      <c r="F68" s="233">
        <f t="shared" si="17"/>
        <v>64</v>
      </c>
      <c r="G68" s="52">
        <v>32</v>
      </c>
      <c r="H68" s="52"/>
      <c r="I68" s="52">
        <v>32</v>
      </c>
      <c r="J68" s="54">
        <f t="shared" si="18"/>
        <v>86</v>
      </c>
      <c r="K68" s="150"/>
      <c r="L68" s="151"/>
      <c r="M68" s="151"/>
      <c r="N68" s="151"/>
      <c r="O68" s="151">
        <v>5</v>
      </c>
      <c r="P68" s="151"/>
      <c r="Q68" s="151"/>
      <c r="R68" s="152"/>
      <c r="S68" s="50" t="s">
        <v>71</v>
      </c>
      <c r="T68" s="120"/>
      <c r="U68" s="72"/>
      <c r="V68" s="93"/>
      <c r="W68" s="93"/>
      <c r="X68" s="93"/>
      <c r="Y68" s="93"/>
      <c r="Z68" s="93"/>
      <c r="AA68" s="93"/>
      <c r="AB68" s="93"/>
      <c r="AC68" s="93"/>
      <c r="AE68" s="139"/>
      <c r="AF68" s="139"/>
      <c r="AG68" s="93"/>
      <c r="AH68" s="93"/>
      <c r="AI68" s="93"/>
      <c r="AJ68" s="93"/>
      <c r="AK68" s="93"/>
      <c r="AL68" s="93"/>
      <c r="AM68" s="93"/>
      <c r="AN68" s="93"/>
      <c r="AP68" s="139"/>
      <c r="AQ68" s="93"/>
      <c r="AR68" s="93"/>
      <c r="AS68" s="93"/>
      <c r="AT68" s="93"/>
      <c r="AU68" s="93"/>
      <c r="AV68" s="93"/>
      <c r="AW68" s="93"/>
      <c r="AX68" s="93"/>
    </row>
    <row r="69" spans="1:50" s="58" customFormat="1" ht="27" customHeight="1" thickBot="1" x14ac:dyDescent="0.3">
      <c r="A69" s="196" t="s">
        <v>482</v>
      </c>
      <c r="B69" s="196"/>
      <c r="C69" s="200" t="s">
        <v>96</v>
      </c>
      <c r="D69" s="195">
        <v>5</v>
      </c>
      <c r="E69" s="51">
        <f t="shared" si="16"/>
        <v>150</v>
      </c>
      <c r="F69" s="234">
        <f t="shared" si="17"/>
        <v>64</v>
      </c>
      <c r="G69" s="60">
        <v>32</v>
      </c>
      <c r="H69" s="60"/>
      <c r="I69" s="60">
        <v>32</v>
      </c>
      <c r="J69" s="61">
        <f t="shared" si="18"/>
        <v>86</v>
      </c>
      <c r="K69" s="156"/>
      <c r="L69" s="157"/>
      <c r="M69" s="157"/>
      <c r="N69" s="157"/>
      <c r="O69" s="157"/>
      <c r="P69" s="157">
        <v>5</v>
      </c>
      <c r="Q69" s="157"/>
      <c r="R69" s="158"/>
      <c r="S69" s="51" t="s">
        <v>71</v>
      </c>
      <c r="T69" s="443"/>
      <c r="U69" s="72"/>
      <c r="V69" s="93"/>
      <c r="W69" s="93"/>
      <c r="X69" s="93"/>
      <c r="Y69" s="93"/>
      <c r="Z69" s="93"/>
      <c r="AA69" s="93"/>
      <c r="AB69" s="93"/>
      <c r="AC69" s="93"/>
      <c r="AE69" s="139"/>
      <c r="AF69" s="139"/>
      <c r="AG69" s="93"/>
      <c r="AH69" s="93"/>
      <c r="AI69" s="93"/>
      <c r="AJ69" s="93"/>
      <c r="AK69" s="93"/>
      <c r="AL69" s="93"/>
      <c r="AM69" s="93"/>
      <c r="AN69" s="93"/>
      <c r="AP69" s="139"/>
      <c r="AQ69" s="93"/>
      <c r="AR69" s="93"/>
      <c r="AS69" s="93"/>
      <c r="AT69" s="93"/>
      <c r="AU69" s="93"/>
      <c r="AV69" s="93"/>
      <c r="AW69" s="93"/>
      <c r="AX69" s="93"/>
    </row>
    <row r="70" spans="1:50" s="58" customFormat="1" ht="18.75" x14ac:dyDescent="0.25">
      <c r="A70" s="697" t="s">
        <v>470</v>
      </c>
      <c r="B70" s="697"/>
      <c r="C70" s="697"/>
      <c r="D70" s="697"/>
      <c r="E70" s="697"/>
      <c r="F70" s="697"/>
      <c r="G70" s="697"/>
      <c r="H70" s="697"/>
      <c r="I70" s="697"/>
      <c r="J70" s="697"/>
      <c r="K70" s="697"/>
      <c r="L70" s="697"/>
      <c r="M70" s="697"/>
      <c r="N70" s="697"/>
      <c r="O70" s="697"/>
      <c r="P70" s="697"/>
      <c r="Q70" s="697"/>
      <c r="R70" s="697"/>
      <c r="S70" s="697"/>
      <c r="T70" s="697"/>
      <c r="U70" s="439"/>
    </row>
    <row r="71" spans="1:50" s="58" customFormat="1" ht="30" customHeight="1" thickBot="1" x14ac:dyDescent="0.3">
      <c r="A71" s="21"/>
      <c r="B71" s="101"/>
      <c r="C71" s="307" t="s">
        <v>496</v>
      </c>
      <c r="D71" s="57"/>
      <c r="E71" s="57"/>
      <c r="F71" s="101"/>
      <c r="G71" s="229"/>
      <c r="H71" s="229"/>
      <c r="I71" s="229"/>
      <c r="J71" s="101"/>
      <c r="K71" s="57"/>
      <c r="L71" s="57"/>
      <c r="M71" s="57"/>
      <c r="N71" s="57"/>
      <c r="O71" s="57"/>
      <c r="P71" s="57"/>
      <c r="Q71" s="310"/>
      <c r="R71" s="57"/>
      <c r="S71" s="57"/>
      <c r="T71" s="230"/>
    </row>
    <row r="72" spans="1:50" s="58" customFormat="1" ht="22.5" customHeight="1" x14ac:dyDescent="0.25">
      <c r="A72" s="49" t="s">
        <v>159</v>
      </c>
      <c r="B72" s="106"/>
      <c r="C72" s="109" t="s">
        <v>492</v>
      </c>
      <c r="D72" s="113">
        <v>5</v>
      </c>
      <c r="E72" s="49">
        <f t="shared" ref="E72" si="19">D72*30</f>
        <v>150</v>
      </c>
      <c r="F72" s="232">
        <f t="shared" ref="F72" si="20">SUM(G72:I72)</f>
        <v>74</v>
      </c>
      <c r="G72" s="63">
        <v>32</v>
      </c>
      <c r="H72" s="63">
        <v>42</v>
      </c>
      <c r="I72" s="63"/>
      <c r="J72" s="64">
        <f t="shared" ref="J72" si="21">E72-F72</f>
        <v>76</v>
      </c>
      <c r="K72" s="147"/>
      <c r="L72" s="148"/>
      <c r="M72" s="148"/>
      <c r="N72" s="148"/>
      <c r="O72" s="148"/>
      <c r="P72" s="148">
        <v>5</v>
      </c>
      <c r="Q72" s="148"/>
      <c r="R72" s="149"/>
      <c r="S72" s="49" t="s">
        <v>71</v>
      </c>
      <c r="T72" s="102" t="s">
        <v>453</v>
      </c>
    </row>
    <row r="73" spans="1:50" s="58" customFormat="1" ht="21.75" customHeight="1" x14ac:dyDescent="0.25">
      <c r="A73" s="50" t="s">
        <v>160</v>
      </c>
      <c r="B73" s="107"/>
      <c r="C73" s="110" t="s">
        <v>493</v>
      </c>
      <c r="D73" s="114">
        <v>5</v>
      </c>
      <c r="E73" s="50">
        <f>D73*30</f>
        <v>150</v>
      </c>
      <c r="F73" s="233">
        <f>SUM(G73:I73)</f>
        <v>74</v>
      </c>
      <c r="G73" s="52">
        <v>16</v>
      </c>
      <c r="H73" s="52">
        <v>58</v>
      </c>
      <c r="I73" s="52"/>
      <c r="J73" s="54">
        <f>E73-F73</f>
        <v>76</v>
      </c>
      <c r="K73" s="150"/>
      <c r="L73" s="151"/>
      <c r="M73" s="151"/>
      <c r="N73" s="151"/>
      <c r="O73" s="151"/>
      <c r="P73" s="151"/>
      <c r="Q73" s="151">
        <v>5</v>
      </c>
      <c r="R73" s="152"/>
      <c r="S73" s="50" t="s">
        <v>71</v>
      </c>
      <c r="T73" s="120" t="s">
        <v>453</v>
      </c>
    </row>
    <row r="74" spans="1:50" s="58" customFormat="1" ht="21.75" customHeight="1" x14ac:dyDescent="0.25">
      <c r="A74" s="50" t="s">
        <v>161</v>
      </c>
      <c r="B74" s="107"/>
      <c r="C74" s="110" t="s">
        <v>494</v>
      </c>
      <c r="D74" s="114">
        <v>5</v>
      </c>
      <c r="E74" s="50">
        <f>D74*30</f>
        <v>150</v>
      </c>
      <c r="F74" s="233">
        <f>SUM(G74:I74)</f>
        <v>64</v>
      </c>
      <c r="G74" s="52">
        <v>32</v>
      </c>
      <c r="H74" s="52"/>
      <c r="I74" s="52">
        <v>32</v>
      </c>
      <c r="J74" s="54">
        <f>E74-F74</f>
        <v>86</v>
      </c>
      <c r="K74" s="150"/>
      <c r="L74" s="151"/>
      <c r="M74" s="151"/>
      <c r="N74" s="151"/>
      <c r="O74" s="151"/>
      <c r="P74" s="151"/>
      <c r="Q74" s="172">
        <v>5</v>
      </c>
      <c r="R74" s="152"/>
      <c r="S74" s="50" t="s">
        <v>69</v>
      </c>
      <c r="T74" s="104" t="s">
        <v>453</v>
      </c>
    </row>
    <row r="75" spans="1:50" s="58" customFormat="1" ht="33" x14ac:dyDescent="0.25">
      <c r="A75" s="50" t="s">
        <v>162</v>
      </c>
      <c r="B75" s="107"/>
      <c r="C75" s="110" t="s">
        <v>495</v>
      </c>
      <c r="D75" s="114">
        <v>5</v>
      </c>
      <c r="E75" s="50">
        <f>D75*30</f>
        <v>150</v>
      </c>
      <c r="F75" s="233">
        <f>SUM(G75:I75)</f>
        <v>74</v>
      </c>
      <c r="G75" s="52">
        <v>34</v>
      </c>
      <c r="H75" s="52">
        <v>40</v>
      </c>
      <c r="I75" s="52"/>
      <c r="J75" s="54">
        <f>E75-F75</f>
        <v>76</v>
      </c>
      <c r="K75" s="150"/>
      <c r="L75" s="151"/>
      <c r="M75" s="151"/>
      <c r="N75" s="151"/>
      <c r="O75" s="151"/>
      <c r="P75" s="151"/>
      <c r="Q75" s="151">
        <v>5</v>
      </c>
      <c r="R75" s="152"/>
      <c r="S75" s="50" t="s">
        <v>71</v>
      </c>
      <c r="T75" s="120" t="s">
        <v>453</v>
      </c>
    </row>
    <row r="76" spans="1:50" s="58" customFormat="1" ht="28.5" customHeight="1" thickBot="1" x14ac:dyDescent="0.3">
      <c r="A76" s="51" t="s">
        <v>163</v>
      </c>
      <c r="B76" s="108"/>
      <c r="C76" s="112" t="s">
        <v>130</v>
      </c>
      <c r="D76" s="115">
        <v>5</v>
      </c>
      <c r="E76" s="51">
        <f>D76*30</f>
        <v>150</v>
      </c>
      <c r="F76" s="234">
        <f>SUM(G76:I76)</f>
        <v>64</v>
      </c>
      <c r="G76" s="60">
        <v>18</v>
      </c>
      <c r="H76" s="60"/>
      <c r="I76" s="60">
        <v>46</v>
      </c>
      <c r="J76" s="61">
        <f>E76-F76</f>
        <v>86</v>
      </c>
      <c r="K76" s="153"/>
      <c r="L76" s="154"/>
      <c r="M76" s="154"/>
      <c r="N76" s="154"/>
      <c r="O76" s="154"/>
      <c r="P76" s="154"/>
      <c r="Q76" s="253">
        <v>5</v>
      </c>
      <c r="R76" s="155"/>
      <c r="S76" s="51" t="s">
        <v>69</v>
      </c>
      <c r="T76" s="121" t="s">
        <v>453</v>
      </c>
    </row>
    <row r="77" spans="1:50" s="58" customFormat="1" ht="28.5" customHeight="1" thickBot="1" x14ac:dyDescent="0.3">
      <c r="A77" s="57"/>
      <c r="B77" s="101"/>
      <c r="C77" s="307" t="s">
        <v>502</v>
      </c>
      <c r="D77" s="57"/>
      <c r="E77" s="57"/>
      <c r="F77" s="101"/>
      <c r="G77" s="229"/>
      <c r="H77" s="229"/>
      <c r="I77" s="229"/>
      <c r="J77" s="101"/>
      <c r="K77" s="304"/>
      <c r="L77" s="304"/>
      <c r="M77" s="304"/>
      <c r="N77" s="304"/>
      <c r="O77" s="304"/>
      <c r="P77" s="304"/>
      <c r="Q77" s="305"/>
      <c r="R77" s="304"/>
      <c r="S77" s="57"/>
      <c r="T77" s="230"/>
    </row>
    <row r="78" spans="1:50" s="58" customFormat="1" ht="26.25" customHeight="1" thickBot="1" x14ac:dyDescent="0.3">
      <c r="A78" s="49" t="s">
        <v>167</v>
      </c>
      <c r="B78" s="106"/>
      <c r="C78" s="109" t="s">
        <v>497</v>
      </c>
      <c r="D78" s="113">
        <v>5</v>
      </c>
      <c r="E78" s="49">
        <f t="shared" ref="E78:E82" si="22">D78*30</f>
        <v>150</v>
      </c>
      <c r="F78" s="232">
        <f t="shared" ref="F78:F82" si="23">SUM(G78:I78)</f>
        <v>74</v>
      </c>
      <c r="G78" s="63">
        <v>32</v>
      </c>
      <c r="H78" s="63">
        <v>8</v>
      </c>
      <c r="I78" s="63">
        <v>34</v>
      </c>
      <c r="J78" s="64">
        <f t="shared" ref="J78:J82" si="24">E78-F78</f>
        <v>76</v>
      </c>
      <c r="K78" s="147"/>
      <c r="L78" s="148"/>
      <c r="M78" s="148"/>
      <c r="N78" s="148"/>
      <c r="O78" s="148"/>
      <c r="P78" s="148">
        <v>5</v>
      </c>
      <c r="Q78" s="148"/>
      <c r="R78" s="149"/>
      <c r="S78" s="49" t="s">
        <v>71</v>
      </c>
      <c r="T78" s="102" t="s">
        <v>453</v>
      </c>
    </row>
    <row r="79" spans="1:50" s="58" customFormat="1" ht="25.5" customHeight="1" x14ac:dyDescent="0.25">
      <c r="A79" s="50" t="s">
        <v>168</v>
      </c>
      <c r="B79" s="107"/>
      <c r="C79" s="110" t="s">
        <v>498</v>
      </c>
      <c r="D79" s="114">
        <v>5</v>
      </c>
      <c r="E79" s="50">
        <f t="shared" si="22"/>
        <v>150</v>
      </c>
      <c r="F79" s="233">
        <f t="shared" si="23"/>
        <v>74</v>
      </c>
      <c r="G79" s="52">
        <v>32</v>
      </c>
      <c r="H79" s="52"/>
      <c r="I79" s="52">
        <v>42</v>
      </c>
      <c r="J79" s="54">
        <f t="shared" si="24"/>
        <v>76</v>
      </c>
      <c r="K79" s="150"/>
      <c r="L79" s="151"/>
      <c r="M79" s="151"/>
      <c r="N79" s="151"/>
      <c r="O79" s="151"/>
      <c r="P79" s="151"/>
      <c r="Q79" s="151">
        <v>5</v>
      </c>
      <c r="R79" s="152"/>
      <c r="S79" s="50" t="s">
        <v>71</v>
      </c>
      <c r="T79" s="102" t="s">
        <v>453</v>
      </c>
    </row>
    <row r="80" spans="1:50" s="58" customFormat="1" ht="40.5" customHeight="1" x14ac:dyDescent="0.25">
      <c r="A80" s="50" t="s">
        <v>169</v>
      </c>
      <c r="B80" s="107"/>
      <c r="C80" s="110" t="s">
        <v>499</v>
      </c>
      <c r="D80" s="114">
        <v>5</v>
      </c>
      <c r="E80" s="50">
        <f t="shared" si="22"/>
        <v>150</v>
      </c>
      <c r="F80" s="233">
        <f t="shared" si="23"/>
        <v>64</v>
      </c>
      <c r="G80" s="52">
        <v>32</v>
      </c>
      <c r="H80" s="52"/>
      <c r="I80" s="52">
        <v>32</v>
      </c>
      <c r="J80" s="54">
        <f t="shared" si="24"/>
        <v>86</v>
      </c>
      <c r="K80" s="150"/>
      <c r="L80" s="151"/>
      <c r="M80" s="151"/>
      <c r="N80" s="151"/>
      <c r="O80" s="151"/>
      <c r="P80" s="151"/>
      <c r="Q80" s="172">
        <v>5</v>
      </c>
      <c r="R80" s="152"/>
      <c r="S80" s="50" t="s">
        <v>69</v>
      </c>
      <c r="T80" s="120" t="s">
        <v>453</v>
      </c>
    </row>
    <row r="81" spans="1:52" s="58" customFormat="1" ht="21" customHeight="1" x14ac:dyDescent="0.25">
      <c r="A81" s="50" t="s">
        <v>170</v>
      </c>
      <c r="B81" s="107"/>
      <c r="C81" s="110" t="s">
        <v>500</v>
      </c>
      <c r="D81" s="114">
        <v>5</v>
      </c>
      <c r="E81" s="50">
        <f t="shared" si="22"/>
        <v>150</v>
      </c>
      <c r="F81" s="233">
        <f t="shared" si="23"/>
        <v>74</v>
      </c>
      <c r="G81" s="52">
        <v>34</v>
      </c>
      <c r="H81" s="52"/>
      <c r="I81" s="52">
        <v>40</v>
      </c>
      <c r="J81" s="54">
        <f t="shared" si="24"/>
        <v>76</v>
      </c>
      <c r="K81" s="150"/>
      <c r="L81" s="151"/>
      <c r="M81" s="151"/>
      <c r="N81" s="151"/>
      <c r="O81" s="151"/>
      <c r="P81" s="151"/>
      <c r="Q81" s="151">
        <v>5</v>
      </c>
      <c r="R81" s="152"/>
      <c r="S81" s="50" t="s">
        <v>71</v>
      </c>
      <c r="T81" s="120" t="s">
        <v>453</v>
      </c>
    </row>
    <row r="82" spans="1:52" s="58" customFormat="1" ht="24" customHeight="1" thickBot="1" x14ac:dyDescent="0.3">
      <c r="A82" s="196" t="s">
        <v>171</v>
      </c>
      <c r="B82" s="108"/>
      <c r="C82" s="112" t="s">
        <v>501</v>
      </c>
      <c r="D82" s="115">
        <v>5</v>
      </c>
      <c r="E82" s="51">
        <f t="shared" si="22"/>
        <v>150</v>
      </c>
      <c r="F82" s="234">
        <f t="shared" si="23"/>
        <v>64</v>
      </c>
      <c r="G82" s="60">
        <v>18</v>
      </c>
      <c r="H82" s="60"/>
      <c r="I82" s="60">
        <v>46</v>
      </c>
      <c r="J82" s="61">
        <f t="shared" si="24"/>
        <v>86</v>
      </c>
      <c r="K82" s="153"/>
      <c r="L82" s="154"/>
      <c r="M82" s="154"/>
      <c r="N82" s="154"/>
      <c r="O82" s="154"/>
      <c r="P82" s="154"/>
      <c r="Q82" s="253">
        <v>5</v>
      </c>
      <c r="R82" s="155"/>
      <c r="S82" s="51" t="s">
        <v>69</v>
      </c>
      <c r="T82" s="121" t="s">
        <v>453</v>
      </c>
    </row>
    <row r="83" spans="1:52" s="58" customFormat="1" ht="12.75" customHeight="1" thickBot="1" x14ac:dyDescent="0.3">
      <c r="A83" s="57"/>
      <c r="B83" s="101"/>
      <c r="C83" s="231"/>
      <c r="D83" s="57"/>
      <c r="E83" s="57"/>
      <c r="F83" s="101"/>
      <c r="G83" s="229"/>
      <c r="H83" s="229"/>
      <c r="I83" s="229"/>
      <c r="J83" s="101"/>
      <c r="K83" s="57"/>
      <c r="L83" s="57"/>
      <c r="M83" s="57"/>
      <c r="N83" s="57"/>
      <c r="O83" s="57"/>
      <c r="P83" s="57"/>
      <c r="Q83" s="310"/>
      <c r="R83" s="57"/>
      <c r="S83" s="57"/>
      <c r="T83" s="230"/>
    </row>
    <row r="84" spans="1:52" ht="42" customHeight="1" thickBot="1" x14ac:dyDescent="0.3">
      <c r="A84" s="698" t="s">
        <v>322</v>
      </c>
      <c r="B84" s="699"/>
      <c r="C84" s="664"/>
      <c r="D84" s="73">
        <f t="shared" ref="D84:R84" si="25">D66+D67+D68+D69+D72+D73+D74+D75+D76</f>
        <v>45</v>
      </c>
      <c r="E84" s="73">
        <f t="shared" si="25"/>
        <v>1350</v>
      </c>
      <c r="F84" s="73">
        <f t="shared" si="25"/>
        <v>606</v>
      </c>
      <c r="G84" s="73">
        <f t="shared" si="25"/>
        <v>260</v>
      </c>
      <c r="H84" s="73">
        <f t="shared" si="25"/>
        <v>140</v>
      </c>
      <c r="I84" s="73">
        <f t="shared" si="25"/>
        <v>206</v>
      </c>
      <c r="J84" s="73">
        <f t="shared" si="25"/>
        <v>744</v>
      </c>
      <c r="K84" s="73">
        <f t="shared" si="25"/>
        <v>0</v>
      </c>
      <c r="L84" s="73">
        <f t="shared" si="25"/>
        <v>0</v>
      </c>
      <c r="M84" s="73">
        <f t="shared" si="25"/>
        <v>5</v>
      </c>
      <c r="N84" s="73">
        <f t="shared" si="25"/>
        <v>5</v>
      </c>
      <c r="O84" s="73">
        <f t="shared" si="25"/>
        <v>5</v>
      </c>
      <c r="P84" s="73">
        <f t="shared" si="25"/>
        <v>10</v>
      </c>
      <c r="Q84" s="73">
        <f t="shared" si="25"/>
        <v>20</v>
      </c>
      <c r="R84" s="227">
        <f t="shared" si="25"/>
        <v>0</v>
      </c>
      <c r="S84" s="76"/>
      <c r="T84" s="215"/>
    </row>
    <row r="85" spans="1:52" ht="31.5" customHeight="1" thickBot="1" x14ac:dyDescent="0.3">
      <c r="A85" s="669" t="s">
        <v>298</v>
      </c>
      <c r="B85" s="695"/>
      <c r="C85" s="670"/>
      <c r="D85" s="73">
        <f t="shared" ref="D85:R85" si="26">D84+D62</f>
        <v>201</v>
      </c>
      <c r="E85" s="73">
        <f t="shared" si="26"/>
        <v>6030</v>
      </c>
      <c r="F85" s="73">
        <f t="shared" si="26"/>
        <v>2268</v>
      </c>
      <c r="G85" s="73">
        <f t="shared" si="26"/>
        <v>986</v>
      </c>
      <c r="H85" s="73">
        <f t="shared" si="26"/>
        <v>306</v>
      </c>
      <c r="I85" s="73">
        <f t="shared" si="26"/>
        <v>976</v>
      </c>
      <c r="J85" s="73">
        <f t="shared" si="26"/>
        <v>3762</v>
      </c>
      <c r="K85" s="73">
        <f t="shared" si="26"/>
        <v>16</v>
      </c>
      <c r="L85" s="73">
        <f t="shared" si="26"/>
        <v>15</v>
      </c>
      <c r="M85" s="73">
        <f t="shared" si="26"/>
        <v>25</v>
      </c>
      <c r="N85" s="73">
        <f t="shared" si="26"/>
        <v>30</v>
      </c>
      <c r="O85" s="73">
        <f t="shared" si="26"/>
        <v>25</v>
      </c>
      <c r="P85" s="73">
        <f t="shared" si="26"/>
        <v>30</v>
      </c>
      <c r="Q85" s="73">
        <f t="shared" si="26"/>
        <v>30</v>
      </c>
      <c r="R85" s="227">
        <f t="shared" si="26"/>
        <v>30</v>
      </c>
      <c r="S85" s="76"/>
      <c r="T85" s="213"/>
    </row>
    <row r="86" spans="1:52" s="66" customFormat="1" ht="13.5" customHeight="1" thickBot="1" x14ac:dyDescent="0.55000000000000004">
      <c r="A86" s="430"/>
      <c r="B86" s="430"/>
      <c r="C86" s="430"/>
      <c r="D86" s="430"/>
      <c r="E86" s="430"/>
      <c r="F86" s="430"/>
      <c r="G86" s="430"/>
      <c r="H86" s="430"/>
      <c r="I86" s="430"/>
      <c r="J86" s="430"/>
      <c r="K86" s="430"/>
      <c r="L86" s="430"/>
      <c r="M86" s="430"/>
      <c r="N86" s="430"/>
      <c r="O86" s="430"/>
      <c r="P86" s="430"/>
      <c r="Q86" s="430"/>
      <c r="R86" s="430"/>
      <c r="V86" s="86"/>
      <c r="W86" s="86"/>
      <c r="X86" s="86"/>
      <c r="Y86" s="86"/>
      <c r="Z86" s="86"/>
      <c r="AA86" s="86"/>
      <c r="AB86" s="86"/>
      <c r="AC86" s="86"/>
      <c r="AG86" s="86"/>
      <c r="AH86" s="86"/>
      <c r="AI86" s="86"/>
      <c r="AJ86" s="86"/>
      <c r="AK86" s="86"/>
      <c r="AL86" s="86"/>
      <c r="AM86" s="86"/>
      <c r="AN86" s="86"/>
      <c r="AQ86" s="86"/>
      <c r="AR86" s="86"/>
      <c r="AS86" s="86"/>
      <c r="AT86" s="86"/>
      <c r="AU86" s="86"/>
      <c r="AV86" s="86"/>
      <c r="AW86" s="86"/>
      <c r="AX86" s="86"/>
    </row>
    <row r="87" spans="1:52" s="92" customFormat="1" ht="31.5" customHeight="1" thickBot="1" x14ac:dyDescent="0.3">
      <c r="A87" s="682" t="s">
        <v>74</v>
      </c>
      <c r="B87" s="700"/>
      <c r="C87" s="683"/>
      <c r="D87" s="91">
        <f t="shared" ref="D87:R87" si="27">D85+D24</f>
        <v>240</v>
      </c>
      <c r="E87" s="91">
        <f t="shared" si="27"/>
        <v>7200</v>
      </c>
      <c r="F87" s="91">
        <f t="shared" si="27"/>
        <v>2772</v>
      </c>
      <c r="G87" s="91">
        <f t="shared" si="27"/>
        <v>1148</v>
      </c>
      <c r="H87" s="91">
        <f t="shared" si="27"/>
        <v>306</v>
      </c>
      <c r="I87" s="91">
        <f t="shared" si="27"/>
        <v>1318</v>
      </c>
      <c r="J87" s="91">
        <f t="shared" si="27"/>
        <v>4428</v>
      </c>
      <c r="K87" s="91">
        <f t="shared" si="27"/>
        <v>30</v>
      </c>
      <c r="L87" s="91">
        <f t="shared" si="27"/>
        <v>30</v>
      </c>
      <c r="M87" s="91">
        <f t="shared" si="27"/>
        <v>30</v>
      </c>
      <c r="N87" s="91">
        <f t="shared" si="27"/>
        <v>30</v>
      </c>
      <c r="O87" s="91">
        <f t="shared" si="27"/>
        <v>30</v>
      </c>
      <c r="P87" s="91">
        <f t="shared" si="27"/>
        <v>30</v>
      </c>
      <c r="Q87" s="91">
        <f t="shared" si="27"/>
        <v>30</v>
      </c>
      <c r="R87" s="317">
        <f t="shared" si="27"/>
        <v>30</v>
      </c>
      <c r="S87" s="21"/>
      <c r="T87" s="21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2"/>
      <c r="AH87" s="142"/>
      <c r="AI87" s="142"/>
      <c r="AJ87" s="142"/>
      <c r="AK87" s="142"/>
      <c r="AL87" s="142"/>
      <c r="AM87" s="142"/>
      <c r="AN87" s="142"/>
      <c r="AO87" s="141"/>
      <c r="AP87" s="141"/>
      <c r="AQ87" s="142"/>
      <c r="AR87" s="142"/>
      <c r="AS87" s="142"/>
      <c r="AT87" s="142"/>
      <c r="AU87" s="142"/>
      <c r="AV87" s="142"/>
      <c r="AW87" s="142"/>
      <c r="AX87" s="142"/>
      <c r="AY87" s="141"/>
      <c r="AZ87" s="141"/>
    </row>
    <row r="88" spans="1:52" s="89" customFormat="1" ht="22.5" customHeight="1" x14ac:dyDescent="0.25">
      <c r="A88" s="684" t="s">
        <v>75</v>
      </c>
      <c r="B88" s="694"/>
      <c r="C88" s="685"/>
      <c r="D88" s="685"/>
      <c r="E88" s="685"/>
      <c r="F88" s="685"/>
      <c r="G88" s="685"/>
      <c r="H88" s="685"/>
      <c r="I88" s="685"/>
      <c r="J88" s="686"/>
      <c r="K88" s="265">
        <v>25</v>
      </c>
      <c r="L88" s="266">
        <v>24</v>
      </c>
      <c r="M88" s="266">
        <v>24</v>
      </c>
      <c r="N88" s="266">
        <v>23</v>
      </c>
      <c r="O88" s="266">
        <v>23</v>
      </c>
      <c r="P88" s="266">
        <v>23</v>
      </c>
      <c r="Q88" s="266">
        <v>24</v>
      </c>
      <c r="R88" s="299"/>
      <c r="S88" s="21"/>
      <c r="T88" s="211"/>
      <c r="U88" s="143"/>
      <c r="V88" s="71"/>
      <c r="W88" s="58"/>
      <c r="X88" s="71"/>
      <c r="Y88" s="71"/>
      <c r="Z88" s="71"/>
      <c r="AA88" s="71"/>
      <c r="AB88" s="71"/>
      <c r="AC88" s="71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</row>
    <row r="89" spans="1:52" ht="22.5" customHeight="1" x14ac:dyDescent="0.25">
      <c r="A89" s="687" t="s">
        <v>76</v>
      </c>
      <c r="B89" s="703"/>
      <c r="C89" s="688"/>
      <c r="D89" s="688"/>
      <c r="E89" s="688"/>
      <c r="F89" s="688"/>
      <c r="G89" s="688"/>
      <c r="H89" s="688"/>
      <c r="I89" s="688"/>
      <c r="J89" s="689"/>
      <c r="K89" s="267">
        <v>3</v>
      </c>
      <c r="L89" s="268">
        <v>4</v>
      </c>
      <c r="M89" s="268">
        <v>3</v>
      </c>
      <c r="N89" s="268">
        <v>4</v>
      </c>
      <c r="O89" s="268">
        <v>4</v>
      </c>
      <c r="P89" s="268">
        <v>3</v>
      </c>
      <c r="Q89" s="268">
        <v>3</v>
      </c>
      <c r="R89" s="429"/>
    </row>
    <row r="90" spans="1:52" ht="22.5" customHeight="1" x14ac:dyDescent="0.25">
      <c r="A90" s="687" t="s">
        <v>77</v>
      </c>
      <c r="B90" s="703"/>
      <c r="C90" s="688"/>
      <c r="D90" s="688"/>
      <c r="E90" s="688"/>
      <c r="F90" s="688"/>
      <c r="G90" s="688"/>
      <c r="H90" s="688"/>
      <c r="I90" s="688"/>
      <c r="J90" s="689"/>
      <c r="K90" s="267">
        <v>4</v>
      </c>
      <c r="L90" s="268">
        <v>3</v>
      </c>
      <c r="M90" s="268">
        <v>3</v>
      </c>
      <c r="N90" s="268">
        <v>2</v>
      </c>
      <c r="O90" s="268">
        <v>2</v>
      </c>
      <c r="P90" s="268">
        <v>2</v>
      </c>
      <c r="Q90" s="268">
        <v>3</v>
      </c>
      <c r="R90" s="271">
        <v>1</v>
      </c>
      <c r="V90" s="71"/>
      <c r="X90" s="71"/>
      <c r="Y90" s="71"/>
      <c r="Z90" s="71"/>
      <c r="AA90" s="71"/>
      <c r="AB90" s="71"/>
      <c r="AC90" s="71"/>
    </row>
    <row r="91" spans="1:52" ht="22.5" customHeight="1" x14ac:dyDescent="0.25">
      <c r="A91" s="687" t="s">
        <v>78</v>
      </c>
      <c r="B91" s="703"/>
      <c r="C91" s="688"/>
      <c r="D91" s="688"/>
      <c r="E91" s="688"/>
      <c r="F91" s="688"/>
      <c r="G91" s="688"/>
      <c r="H91" s="688"/>
      <c r="I91" s="688"/>
      <c r="J91" s="689"/>
      <c r="K91" s="300"/>
      <c r="L91" s="280"/>
      <c r="M91" s="280"/>
      <c r="N91" s="270">
        <v>1</v>
      </c>
      <c r="O91" s="280"/>
      <c r="P91" s="270">
        <v>1</v>
      </c>
      <c r="Q91" s="270">
        <v>1</v>
      </c>
      <c r="R91" s="282"/>
    </row>
    <row r="92" spans="1:52" ht="22.5" customHeight="1" thickBot="1" x14ac:dyDescent="0.3">
      <c r="A92" s="679" t="s">
        <v>79</v>
      </c>
      <c r="B92" s="704"/>
      <c r="C92" s="680"/>
      <c r="D92" s="680"/>
      <c r="E92" s="680"/>
      <c r="F92" s="680"/>
      <c r="G92" s="680"/>
      <c r="H92" s="680"/>
      <c r="I92" s="680"/>
      <c r="J92" s="681"/>
      <c r="K92" s="301"/>
      <c r="L92" s="283"/>
      <c r="M92" s="269">
        <v>1</v>
      </c>
      <c r="N92" s="283"/>
      <c r="O92" s="283"/>
      <c r="P92" s="269">
        <v>1</v>
      </c>
      <c r="Q92" s="283"/>
      <c r="R92" s="272">
        <v>3</v>
      </c>
      <c r="V92" s="71"/>
      <c r="X92" s="71"/>
      <c r="Y92" s="71"/>
      <c r="Z92" s="71"/>
      <c r="AA92" s="71"/>
      <c r="AB92" s="71"/>
      <c r="AC92" s="71"/>
    </row>
    <row r="93" spans="1:52" s="96" customFormat="1" ht="26.25" x14ac:dyDescent="0.4">
      <c r="A93" s="94"/>
      <c r="B93" s="94"/>
      <c r="C93" s="95"/>
      <c r="D93" s="95"/>
      <c r="E93" s="95"/>
      <c r="F93" s="95"/>
      <c r="H93" s="444"/>
      <c r="I93" s="444"/>
      <c r="J93" s="444"/>
      <c r="S93" s="142"/>
      <c r="T93" s="224"/>
      <c r="V93" s="184"/>
      <c r="W93" s="184"/>
      <c r="X93" s="184"/>
      <c r="Y93" s="184"/>
      <c r="Z93" s="184"/>
      <c r="AA93" s="184"/>
      <c r="AB93" s="184"/>
      <c r="AC93" s="184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</row>
    <row r="94" spans="1:52" s="96" customFormat="1" ht="26.25" x14ac:dyDescent="0.4">
      <c r="A94" s="94" t="s">
        <v>283</v>
      </c>
      <c r="B94" s="94"/>
      <c r="C94" s="94"/>
      <c r="D94" s="701"/>
      <c r="E94" s="701"/>
      <c r="F94" s="701"/>
      <c r="G94" s="701"/>
      <c r="H94" s="678"/>
      <c r="I94" s="678"/>
      <c r="J94" s="95"/>
      <c r="S94" s="142"/>
      <c r="T94" s="224"/>
      <c r="V94" s="184"/>
      <c r="W94" s="184"/>
      <c r="X94" s="184"/>
      <c r="Y94" s="184"/>
      <c r="Z94" s="184"/>
      <c r="AA94" s="184"/>
      <c r="AB94" s="184"/>
      <c r="AC94" s="184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</row>
    <row r="95" spans="1:52" s="96" customFormat="1" ht="26.25" x14ac:dyDescent="0.4">
      <c r="A95" s="94" t="s">
        <v>284</v>
      </c>
      <c r="B95" s="94"/>
      <c r="C95" s="94"/>
      <c r="D95" s="94"/>
      <c r="E95" s="94"/>
      <c r="F95" s="94"/>
      <c r="G95" s="94"/>
      <c r="H95" s="446" t="s">
        <v>285</v>
      </c>
      <c r="I95" s="446"/>
      <c r="J95" s="95"/>
      <c r="S95" s="142"/>
      <c r="T95" s="224"/>
      <c r="V95" s="184"/>
      <c r="W95" s="184"/>
      <c r="X95" s="184"/>
      <c r="Y95" s="184"/>
      <c r="Z95" s="184"/>
      <c r="AA95" s="184"/>
      <c r="AB95" s="184"/>
      <c r="AC95" s="184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</row>
    <row r="96" spans="1:52" s="96" customFormat="1" ht="26.25" x14ac:dyDescent="0.4">
      <c r="A96" s="94"/>
      <c r="B96" s="94"/>
      <c r="C96" s="94"/>
      <c r="D96" s="94"/>
      <c r="E96" s="94"/>
      <c r="F96" s="94"/>
      <c r="G96" s="94"/>
      <c r="H96" s="446"/>
      <c r="I96" s="446"/>
      <c r="J96" s="95"/>
      <c r="S96" s="142"/>
      <c r="T96" s="224"/>
      <c r="V96" s="184"/>
      <c r="W96" s="184"/>
      <c r="X96" s="184"/>
      <c r="Y96" s="184"/>
      <c r="Z96" s="184"/>
      <c r="AA96" s="184"/>
      <c r="AB96" s="184"/>
      <c r="AC96" s="184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</row>
    <row r="97" spans="1:50" s="96" customFormat="1" ht="26.25" x14ac:dyDescent="0.4">
      <c r="A97" s="94" t="s">
        <v>146</v>
      </c>
      <c r="B97" s="94"/>
      <c r="C97" s="95"/>
      <c r="D97" s="95"/>
      <c r="E97" s="95"/>
      <c r="F97" s="95"/>
      <c r="H97" s="444" t="s">
        <v>437</v>
      </c>
      <c r="J97" s="95"/>
      <c r="K97" s="97"/>
      <c r="S97" s="142"/>
      <c r="T97" s="224"/>
      <c r="V97" s="184"/>
      <c r="W97" s="184"/>
      <c r="X97" s="184"/>
      <c r="Y97" s="184"/>
      <c r="Z97" s="184"/>
      <c r="AA97" s="184"/>
      <c r="AB97" s="184"/>
      <c r="AC97" s="184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</row>
    <row r="98" spans="1:50" s="96" customFormat="1" ht="26.25" x14ac:dyDescent="0.4">
      <c r="A98" s="288"/>
      <c r="B98" s="288"/>
      <c r="C98" s="288"/>
      <c r="D98" s="445"/>
      <c r="E98" s="445"/>
      <c r="F98" s="445"/>
      <c r="G98" s="445"/>
      <c r="H98" s="446"/>
      <c r="I98" s="446"/>
      <c r="J98" s="95"/>
      <c r="K98" s="97"/>
      <c r="L98" s="97"/>
      <c r="M98" s="97"/>
      <c r="N98" s="97"/>
      <c r="O98" s="97"/>
      <c r="P98" s="97"/>
      <c r="Q98" s="97"/>
      <c r="R98" s="97"/>
      <c r="T98" s="224"/>
      <c r="V98" s="98"/>
      <c r="W98" s="99"/>
      <c r="X98" s="98"/>
      <c r="Y98" s="98"/>
      <c r="Z98" s="98"/>
      <c r="AA98" s="98"/>
      <c r="AB98" s="98"/>
      <c r="AC98" s="98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</row>
    <row r="99" spans="1:50" ht="26.25" x14ac:dyDescent="0.4">
      <c r="A99" s="94" t="s">
        <v>438</v>
      </c>
      <c r="B99" s="370"/>
      <c r="C99" s="371"/>
      <c r="D99" s="371"/>
      <c r="E99" s="371"/>
      <c r="F99" s="371"/>
      <c r="G99" s="372"/>
      <c r="H99" s="96" t="s">
        <v>174</v>
      </c>
      <c r="I99" s="371"/>
      <c r="J99" s="371"/>
      <c r="K99" s="97"/>
      <c r="V99" s="210"/>
      <c r="W99" s="210"/>
      <c r="Z99" s="71"/>
      <c r="AA99" s="71"/>
      <c r="AB99" s="71"/>
      <c r="AC99" s="71"/>
    </row>
    <row r="100" spans="1:50" ht="26.25" x14ac:dyDescent="0.3">
      <c r="A100" s="373"/>
      <c r="B100" s="370"/>
      <c r="C100" s="371"/>
      <c r="D100" s="371"/>
      <c r="E100" s="371"/>
      <c r="F100" s="371"/>
      <c r="G100" s="372"/>
      <c r="H100" s="372"/>
      <c r="I100" s="371"/>
      <c r="J100" s="371"/>
      <c r="K100" s="97"/>
    </row>
    <row r="101" spans="1:50" ht="26.25" x14ac:dyDescent="0.4">
      <c r="A101" s="94" t="s">
        <v>155</v>
      </c>
      <c r="B101" s="94"/>
      <c r="C101" s="95"/>
      <c r="D101" s="95"/>
      <c r="E101" s="95"/>
      <c r="F101" s="95"/>
      <c r="G101" s="444"/>
      <c r="H101" s="702" t="s">
        <v>116</v>
      </c>
      <c r="I101" s="702"/>
      <c r="J101" s="702"/>
      <c r="K101" s="97"/>
    </row>
    <row r="102" spans="1:50" ht="26.25" x14ac:dyDescent="0.4">
      <c r="A102" s="94"/>
      <c r="B102" s="94"/>
      <c r="C102" s="95"/>
      <c r="D102" s="95"/>
      <c r="E102" s="95"/>
      <c r="F102" s="95"/>
      <c r="G102" s="444"/>
      <c r="H102" s="96"/>
      <c r="I102" s="95"/>
      <c r="J102" s="95"/>
      <c r="K102" s="97"/>
      <c r="T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</row>
    <row r="103" spans="1:50" x14ac:dyDescent="0.25">
      <c r="T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</row>
  </sheetData>
  <mergeCells count="45">
    <mergeCell ref="A9:T9"/>
    <mergeCell ref="D94:G94"/>
    <mergeCell ref="H94:I94"/>
    <mergeCell ref="H101:J101"/>
    <mergeCell ref="A89:J89"/>
    <mergeCell ref="A90:J90"/>
    <mergeCell ref="A91:J91"/>
    <mergeCell ref="A92:J92"/>
    <mergeCell ref="O4:P4"/>
    <mergeCell ref="AH6:AM6"/>
    <mergeCell ref="AR6:AT6"/>
    <mergeCell ref="K7:R7"/>
    <mergeCell ref="A88:J88"/>
    <mergeCell ref="A15:C15"/>
    <mergeCell ref="A18:T18"/>
    <mergeCell ref="A22:C22"/>
    <mergeCell ref="A24:C24"/>
    <mergeCell ref="A25:T25"/>
    <mergeCell ref="A62:C62"/>
    <mergeCell ref="A65:T65"/>
    <mergeCell ref="A70:T70"/>
    <mergeCell ref="A84:C84"/>
    <mergeCell ref="A85:C85"/>
    <mergeCell ref="A87:C87"/>
    <mergeCell ref="I6:I8"/>
    <mergeCell ref="F4:I4"/>
    <mergeCell ref="J4:J8"/>
    <mergeCell ref="K4:L4"/>
    <mergeCell ref="M4:N4"/>
    <mergeCell ref="A1:T1"/>
    <mergeCell ref="A3:A8"/>
    <mergeCell ref="B3:B8"/>
    <mergeCell ref="C3:C8"/>
    <mergeCell ref="D3:D8"/>
    <mergeCell ref="E3:J3"/>
    <mergeCell ref="K3:R3"/>
    <mergeCell ref="S3:S8"/>
    <mergeCell ref="T3:T8"/>
    <mergeCell ref="E4:E8"/>
    <mergeCell ref="Q4:R4"/>
    <mergeCell ref="F5:F8"/>
    <mergeCell ref="G5:I5"/>
    <mergeCell ref="K5:R5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8"/>
  <sheetViews>
    <sheetView topLeftCell="A16" workbookViewId="0">
      <selection activeCell="C44" sqref="C44"/>
    </sheetView>
  </sheetViews>
  <sheetFormatPr defaultColWidth="9.140625" defaultRowHeight="15" x14ac:dyDescent="0.25"/>
  <cols>
    <col min="1" max="1" width="12.42578125" style="21" customWidth="1"/>
    <col min="2" max="2" width="10.7109375" style="21" hidden="1" customWidth="1"/>
    <col min="3" max="3" width="66.85546875" style="21" customWidth="1"/>
    <col min="4" max="4" width="12.28515625" style="21" customWidth="1"/>
    <col min="5" max="5" width="13.7109375" style="21" customWidth="1"/>
    <col min="6" max="6" width="12.42578125" style="21" customWidth="1"/>
    <col min="7" max="7" width="11.140625" style="21" customWidth="1"/>
    <col min="8" max="8" width="13.7109375" style="21" customWidth="1"/>
    <col min="9" max="9" width="13.42578125" style="21" customWidth="1"/>
    <col min="10" max="10" width="13" style="21" customWidth="1"/>
    <col min="11" max="11" width="10" style="21" customWidth="1"/>
    <col min="12" max="12" width="9" style="21" customWidth="1"/>
    <col min="13" max="14" width="9.28515625" style="21" customWidth="1"/>
    <col min="15" max="15" width="8.85546875" style="21" customWidth="1"/>
    <col min="16" max="16" width="9" style="21" customWidth="1"/>
    <col min="17" max="17" width="9.28515625" style="21" customWidth="1"/>
    <col min="18" max="18" width="8.42578125" style="21" customWidth="1"/>
    <col min="19" max="19" width="21.140625" style="21" customWidth="1"/>
    <col min="20" max="20" width="21.85546875" style="211" customWidth="1"/>
    <col min="21" max="21" width="5.140625" style="21" customWidth="1"/>
    <col min="22" max="22" width="59.7109375" style="58" customWidth="1"/>
    <col min="23" max="29" width="4.42578125" style="58" customWidth="1"/>
    <col min="30" max="30" width="2.140625" style="58" customWidth="1"/>
    <col min="31" max="31" width="5.42578125" style="58" customWidth="1"/>
    <col min="32" max="40" width="4.42578125" style="58" customWidth="1"/>
    <col min="41" max="41" width="5.28515625" style="58" customWidth="1"/>
    <col min="42" max="42" width="5.140625" style="58" customWidth="1"/>
    <col min="43" max="50" width="4.42578125" style="58" customWidth="1"/>
    <col min="51" max="16384" width="9.140625" style="21"/>
  </cols>
  <sheetData>
    <row r="1" spans="1:50" ht="45" x14ac:dyDescent="0.25">
      <c r="A1" s="634" t="s">
        <v>47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</row>
    <row r="2" spans="1:50" ht="15.75" thickBot="1" x14ac:dyDescent="0.3"/>
    <row r="3" spans="1:50" s="58" customFormat="1" ht="20.25" x14ac:dyDescent="0.25">
      <c r="A3" s="635" t="s">
        <v>48</v>
      </c>
      <c r="B3" s="691" t="s">
        <v>267</v>
      </c>
      <c r="C3" s="638" t="s">
        <v>49</v>
      </c>
      <c r="D3" s="641" t="s">
        <v>50</v>
      </c>
      <c r="E3" s="644" t="s">
        <v>51</v>
      </c>
      <c r="F3" s="644"/>
      <c r="G3" s="644"/>
      <c r="H3" s="644"/>
      <c r="I3" s="644"/>
      <c r="J3" s="638"/>
      <c r="K3" s="645" t="s">
        <v>52</v>
      </c>
      <c r="L3" s="646"/>
      <c r="M3" s="646"/>
      <c r="N3" s="646"/>
      <c r="O3" s="646"/>
      <c r="P3" s="646"/>
      <c r="Q3" s="646"/>
      <c r="R3" s="647"/>
      <c r="S3" s="648" t="s">
        <v>53</v>
      </c>
      <c r="T3" s="651" t="s">
        <v>54</v>
      </c>
    </row>
    <row r="4" spans="1:50" s="58" customFormat="1" ht="16.5" x14ac:dyDescent="0.25">
      <c r="A4" s="636"/>
      <c r="B4" s="692"/>
      <c r="C4" s="639"/>
      <c r="D4" s="642"/>
      <c r="E4" s="654" t="s">
        <v>55</v>
      </c>
      <c r="F4" s="660" t="s">
        <v>56</v>
      </c>
      <c r="G4" s="660"/>
      <c r="H4" s="660"/>
      <c r="I4" s="660"/>
      <c r="J4" s="666" t="s">
        <v>57</v>
      </c>
      <c r="K4" s="668" t="s">
        <v>58</v>
      </c>
      <c r="L4" s="656"/>
      <c r="M4" s="656" t="s">
        <v>59</v>
      </c>
      <c r="N4" s="656"/>
      <c r="O4" s="656" t="s">
        <v>60</v>
      </c>
      <c r="P4" s="656"/>
      <c r="Q4" s="656" t="s">
        <v>61</v>
      </c>
      <c r="R4" s="657"/>
      <c r="S4" s="649"/>
      <c r="T4" s="652"/>
    </row>
    <row r="5" spans="1:50" s="58" customFormat="1" ht="16.5" x14ac:dyDescent="0.25">
      <c r="A5" s="636"/>
      <c r="B5" s="692"/>
      <c r="C5" s="639"/>
      <c r="D5" s="642"/>
      <c r="E5" s="654"/>
      <c r="F5" s="654" t="s">
        <v>62</v>
      </c>
      <c r="G5" s="658" t="s">
        <v>63</v>
      </c>
      <c r="H5" s="658"/>
      <c r="I5" s="658"/>
      <c r="J5" s="666"/>
      <c r="K5" s="659" t="s">
        <v>64</v>
      </c>
      <c r="L5" s="660"/>
      <c r="M5" s="660"/>
      <c r="N5" s="660"/>
      <c r="O5" s="660"/>
      <c r="P5" s="660"/>
      <c r="Q5" s="660"/>
      <c r="R5" s="639"/>
      <c r="S5" s="649"/>
      <c r="T5" s="652"/>
    </row>
    <row r="6" spans="1:50" s="58" customFormat="1" ht="20.25" x14ac:dyDescent="0.3">
      <c r="A6" s="636"/>
      <c r="B6" s="692"/>
      <c r="C6" s="639"/>
      <c r="D6" s="642"/>
      <c r="E6" s="654"/>
      <c r="F6" s="654"/>
      <c r="G6" s="658" t="s">
        <v>65</v>
      </c>
      <c r="H6" s="658" t="s">
        <v>66</v>
      </c>
      <c r="I6" s="658" t="s">
        <v>148</v>
      </c>
      <c r="J6" s="666"/>
      <c r="K6" s="411">
        <v>1</v>
      </c>
      <c r="L6" s="410">
        <v>2</v>
      </c>
      <c r="M6" s="410">
        <v>3</v>
      </c>
      <c r="N6" s="410">
        <v>4</v>
      </c>
      <c r="O6" s="410">
        <v>5</v>
      </c>
      <c r="P6" s="410">
        <v>6</v>
      </c>
      <c r="Q6" s="410">
        <v>7</v>
      </c>
      <c r="R6" s="408">
        <v>8</v>
      </c>
      <c r="S6" s="649"/>
      <c r="T6" s="652"/>
      <c r="AH6" s="662"/>
      <c r="AI6" s="662"/>
      <c r="AJ6" s="662"/>
      <c r="AK6" s="662"/>
      <c r="AL6" s="662"/>
      <c r="AM6" s="662"/>
      <c r="AR6" s="662"/>
      <c r="AS6" s="662"/>
      <c r="AT6" s="662"/>
    </row>
    <row r="7" spans="1:50" s="58" customFormat="1" ht="16.5" x14ac:dyDescent="0.25">
      <c r="A7" s="636"/>
      <c r="B7" s="692"/>
      <c r="C7" s="639"/>
      <c r="D7" s="642"/>
      <c r="E7" s="654"/>
      <c r="F7" s="654"/>
      <c r="G7" s="658"/>
      <c r="H7" s="658"/>
      <c r="I7" s="658"/>
      <c r="J7" s="666"/>
      <c r="K7" s="659" t="s">
        <v>67</v>
      </c>
      <c r="L7" s="660"/>
      <c r="M7" s="660"/>
      <c r="N7" s="660"/>
      <c r="O7" s="660"/>
      <c r="P7" s="660"/>
      <c r="Q7" s="660"/>
      <c r="R7" s="639"/>
      <c r="S7" s="649"/>
      <c r="T7" s="652"/>
    </row>
    <row r="8" spans="1:50" s="58" customFormat="1" ht="17.25" thickBot="1" x14ac:dyDescent="0.3">
      <c r="A8" s="637"/>
      <c r="B8" s="693"/>
      <c r="C8" s="640"/>
      <c r="D8" s="643"/>
      <c r="E8" s="655"/>
      <c r="F8" s="655"/>
      <c r="G8" s="661"/>
      <c r="H8" s="661"/>
      <c r="I8" s="661"/>
      <c r="J8" s="667"/>
      <c r="K8" s="302">
        <v>16</v>
      </c>
      <c r="L8" s="303">
        <v>16</v>
      </c>
      <c r="M8" s="303">
        <f>COUNTBLANK(титул!B22:U22)</f>
        <v>17</v>
      </c>
      <c r="N8" s="303">
        <v>17</v>
      </c>
      <c r="O8" s="303">
        <v>17</v>
      </c>
      <c r="P8" s="303">
        <v>15</v>
      </c>
      <c r="Q8" s="303">
        <f>COUNTBLANK(титул!B24:U24)</f>
        <v>17</v>
      </c>
      <c r="R8" s="65"/>
      <c r="S8" s="650"/>
      <c r="T8" s="653"/>
      <c r="V8" s="206"/>
      <c r="W8" s="206"/>
      <c r="X8" s="206"/>
      <c r="Y8" s="206"/>
      <c r="Z8" s="206"/>
      <c r="AA8" s="206"/>
      <c r="AB8" s="206"/>
      <c r="AC8" s="206"/>
      <c r="AG8" s="206"/>
      <c r="AH8" s="206"/>
      <c r="AI8" s="206"/>
      <c r="AJ8" s="206"/>
      <c r="AK8" s="206"/>
      <c r="AL8" s="206"/>
      <c r="AM8" s="206"/>
      <c r="AN8" s="206"/>
      <c r="AQ8" s="206"/>
      <c r="AR8" s="206"/>
      <c r="AS8" s="206"/>
      <c r="AT8" s="206"/>
      <c r="AU8" s="206"/>
      <c r="AV8" s="206"/>
      <c r="AW8" s="206"/>
      <c r="AX8" s="206"/>
    </row>
    <row r="9" spans="1:50" s="66" customFormat="1" ht="34.5" x14ac:dyDescent="0.25">
      <c r="A9" s="665" t="s">
        <v>282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</row>
    <row r="10" spans="1:50" s="71" customFormat="1" ht="26.25" thickBot="1" x14ac:dyDescent="0.3">
      <c r="A10" s="69"/>
      <c r="B10" s="69"/>
      <c r="C10" s="70" t="s">
        <v>68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212"/>
    </row>
    <row r="11" spans="1:50" ht="16.5" x14ac:dyDescent="0.25">
      <c r="A11" s="190" t="s">
        <v>89</v>
      </c>
      <c r="B11" s="49"/>
      <c r="C11" s="109" t="s">
        <v>82</v>
      </c>
      <c r="D11" s="190">
        <v>5</v>
      </c>
      <c r="E11" s="49">
        <f>D11*30</f>
        <v>150</v>
      </c>
      <c r="F11" s="232">
        <f t="shared" ref="F11:F14" si="0">SUM(G11:I11)</f>
        <v>64</v>
      </c>
      <c r="G11" s="63">
        <v>4</v>
      </c>
      <c r="H11" s="63"/>
      <c r="I11" s="63">
        <v>60</v>
      </c>
      <c r="J11" s="64">
        <f t="shared" ref="J11:J14" si="1">E11-F11</f>
        <v>86</v>
      </c>
      <c r="K11" s="252">
        <v>5</v>
      </c>
      <c r="L11" s="148"/>
      <c r="M11" s="148"/>
      <c r="N11" s="148"/>
      <c r="O11" s="148"/>
      <c r="P11" s="148"/>
      <c r="Q11" s="148"/>
      <c r="R11" s="149"/>
      <c r="S11" s="49" t="s">
        <v>69</v>
      </c>
      <c r="T11" s="102" t="s">
        <v>464</v>
      </c>
      <c r="U11" s="72"/>
      <c r="V11" s="93"/>
      <c r="W11" s="93"/>
      <c r="X11" s="93"/>
      <c r="Y11" s="93"/>
      <c r="Z11" s="93"/>
      <c r="AA11" s="93"/>
      <c r="AB11" s="93"/>
      <c r="AC11" s="93"/>
      <c r="AE11" s="139"/>
      <c r="AF11" s="139"/>
      <c r="AG11" s="93"/>
      <c r="AH11" s="93"/>
      <c r="AI11" s="93"/>
      <c r="AJ11" s="93"/>
      <c r="AK11" s="93"/>
      <c r="AL11" s="93"/>
      <c r="AM11" s="93"/>
      <c r="AN11" s="93"/>
      <c r="AP11" s="139"/>
      <c r="AQ11" s="93"/>
      <c r="AR11" s="93"/>
      <c r="AS11" s="93"/>
      <c r="AT11" s="93"/>
      <c r="AU11" s="93"/>
      <c r="AV11" s="93"/>
      <c r="AW11" s="93"/>
      <c r="AX11" s="93"/>
    </row>
    <row r="12" spans="1:50" ht="17.25" thickBot="1" x14ac:dyDescent="0.3">
      <c r="A12" s="191" t="s">
        <v>90</v>
      </c>
      <c r="B12" s="50"/>
      <c r="C12" s="111" t="s">
        <v>176</v>
      </c>
      <c r="D12" s="191">
        <v>9</v>
      </c>
      <c r="E12" s="50">
        <f t="shared" ref="E12:E14" si="2">D12*30</f>
        <v>270</v>
      </c>
      <c r="F12" s="233">
        <f t="shared" si="0"/>
        <v>124</v>
      </c>
      <c r="G12" s="52"/>
      <c r="H12" s="52"/>
      <c r="I12" s="52">
        <v>124</v>
      </c>
      <c r="J12" s="54">
        <f t="shared" si="1"/>
        <v>146</v>
      </c>
      <c r="K12" s="150">
        <v>4</v>
      </c>
      <c r="L12" s="172">
        <v>5</v>
      </c>
      <c r="M12" s="151"/>
      <c r="N12" s="151"/>
      <c r="O12" s="151"/>
      <c r="P12" s="151"/>
      <c r="Q12" s="151"/>
      <c r="R12" s="152"/>
      <c r="S12" s="50" t="s">
        <v>80</v>
      </c>
      <c r="T12" s="120" t="s">
        <v>441</v>
      </c>
      <c r="U12" s="72"/>
      <c r="V12" s="93"/>
      <c r="W12" s="93"/>
      <c r="X12" s="93"/>
      <c r="Y12" s="93"/>
      <c r="Z12" s="93"/>
      <c r="AA12" s="93"/>
      <c r="AB12" s="93"/>
      <c r="AC12" s="93"/>
      <c r="AE12" s="139"/>
      <c r="AF12" s="139"/>
      <c r="AG12" s="93"/>
      <c r="AH12" s="93"/>
      <c r="AI12" s="93"/>
      <c r="AJ12" s="93"/>
      <c r="AK12" s="93"/>
      <c r="AL12" s="93"/>
      <c r="AM12" s="93"/>
      <c r="AN12" s="93"/>
      <c r="AP12" s="139"/>
      <c r="AQ12" s="93"/>
      <c r="AR12" s="93"/>
      <c r="AS12" s="93"/>
      <c r="AT12" s="93"/>
      <c r="AU12" s="93"/>
      <c r="AV12" s="93"/>
      <c r="AW12" s="93"/>
      <c r="AX12" s="93"/>
    </row>
    <row r="13" spans="1:50" ht="16.5" x14ac:dyDescent="0.25">
      <c r="A13" s="191" t="s">
        <v>91</v>
      </c>
      <c r="B13" s="193"/>
      <c r="C13" s="199" t="s">
        <v>266</v>
      </c>
      <c r="D13" s="191">
        <v>5</v>
      </c>
      <c r="E13" s="50">
        <f t="shared" si="2"/>
        <v>150</v>
      </c>
      <c r="F13" s="233">
        <f t="shared" si="0"/>
        <v>64</v>
      </c>
      <c r="G13" s="52">
        <v>32</v>
      </c>
      <c r="H13" s="52"/>
      <c r="I13" s="52">
        <v>32</v>
      </c>
      <c r="J13" s="54">
        <f t="shared" si="1"/>
        <v>86</v>
      </c>
      <c r="K13" s="150"/>
      <c r="L13" s="172">
        <v>5</v>
      </c>
      <c r="M13" s="151"/>
      <c r="N13" s="151"/>
      <c r="O13" s="151"/>
      <c r="P13" s="151"/>
      <c r="Q13" s="151"/>
      <c r="R13" s="152"/>
      <c r="S13" s="50" t="s">
        <v>69</v>
      </c>
      <c r="T13" s="102" t="s">
        <v>464</v>
      </c>
      <c r="U13" s="72"/>
      <c r="V13" s="93"/>
      <c r="W13" s="93"/>
      <c r="X13" s="93"/>
      <c r="Y13" s="93"/>
      <c r="Z13" s="93"/>
      <c r="AA13" s="93"/>
      <c r="AB13" s="93"/>
      <c r="AC13" s="93"/>
      <c r="AE13" s="139"/>
      <c r="AF13" s="139"/>
      <c r="AG13" s="93"/>
      <c r="AH13" s="93"/>
      <c r="AI13" s="93"/>
      <c r="AJ13" s="93"/>
      <c r="AK13" s="93"/>
      <c r="AL13" s="93"/>
      <c r="AM13" s="93"/>
      <c r="AN13" s="93"/>
      <c r="AP13" s="139"/>
      <c r="AQ13" s="93"/>
      <c r="AR13" s="93"/>
      <c r="AS13" s="93"/>
      <c r="AT13" s="93"/>
      <c r="AU13" s="93"/>
      <c r="AV13" s="93"/>
      <c r="AW13" s="93"/>
      <c r="AX13" s="93"/>
    </row>
    <row r="14" spans="1:50" ht="17.25" thickBot="1" x14ac:dyDescent="0.3">
      <c r="A14" s="192" t="s">
        <v>92</v>
      </c>
      <c r="B14" s="51"/>
      <c r="C14" s="203" t="s">
        <v>83</v>
      </c>
      <c r="D14" s="192">
        <v>5</v>
      </c>
      <c r="E14" s="51">
        <f t="shared" si="2"/>
        <v>150</v>
      </c>
      <c r="F14" s="234">
        <f t="shared" si="0"/>
        <v>64</v>
      </c>
      <c r="G14" s="60">
        <v>32</v>
      </c>
      <c r="H14" s="60"/>
      <c r="I14" s="60">
        <v>32</v>
      </c>
      <c r="J14" s="61">
        <f t="shared" si="1"/>
        <v>86</v>
      </c>
      <c r="K14" s="153"/>
      <c r="L14" s="253">
        <v>5</v>
      </c>
      <c r="M14" s="154"/>
      <c r="N14" s="154"/>
      <c r="O14" s="154"/>
      <c r="P14" s="154"/>
      <c r="Q14" s="154"/>
      <c r="R14" s="155"/>
      <c r="S14" s="51" t="s">
        <v>69</v>
      </c>
      <c r="T14" s="121" t="s">
        <v>84</v>
      </c>
      <c r="U14" s="72"/>
      <c r="V14" s="93"/>
      <c r="W14" s="93"/>
      <c r="X14" s="93"/>
      <c r="Y14" s="93"/>
      <c r="Z14" s="93"/>
      <c r="AA14" s="93"/>
      <c r="AB14" s="93"/>
      <c r="AC14" s="93"/>
      <c r="AE14" s="139"/>
      <c r="AF14" s="139"/>
      <c r="AG14" s="93"/>
      <c r="AH14" s="93"/>
      <c r="AI14" s="93"/>
      <c r="AJ14" s="93"/>
      <c r="AK14" s="93"/>
      <c r="AL14" s="93"/>
      <c r="AM14" s="93"/>
      <c r="AN14" s="93"/>
      <c r="AP14" s="139"/>
      <c r="AQ14" s="93"/>
      <c r="AR14" s="93"/>
      <c r="AS14" s="93"/>
      <c r="AT14" s="93"/>
      <c r="AU14" s="93"/>
      <c r="AV14" s="93"/>
      <c r="AW14" s="93"/>
      <c r="AX14" s="93"/>
    </row>
    <row r="15" spans="1:50" s="77" customFormat="1" ht="17.25" thickBot="1" x14ac:dyDescent="0.3">
      <c r="A15" s="669" t="s">
        <v>70</v>
      </c>
      <c r="B15" s="695"/>
      <c r="C15" s="670"/>
      <c r="D15" s="73">
        <f>SUM(D11:D14)</f>
        <v>24</v>
      </c>
      <c r="E15" s="73">
        <f t="shared" ref="E15:R15" si="3">SUM(E11:E14)</f>
        <v>720</v>
      </c>
      <c r="F15" s="73">
        <f t="shared" si="3"/>
        <v>316</v>
      </c>
      <c r="G15" s="73">
        <f t="shared" si="3"/>
        <v>68</v>
      </c>
      <c r="H15" s="73">
        <f t="shared" si="3"/>
        <v>0</v>
      </c>
      <c r="I15" s="73">
        <f t="shared" si="3"/>
        <v>248</v>
      </c>
      <c r="J15" s="73">
        <f t="shared" si="3"/>
        <v>404</v>
      </c>
      <c r="K15" s="73">
        <f t="shared" si="3"/>
        <v>9</v>
      </c>
      <c r="L15" s="73">
        <f t="shared" si="3"/>
        <v>15</v>
      </c>
      <c r="M15" s="73">
        <f t="shared" si="3"/>
        <v>0</v>
      </c>
      <c r="N15" s="73">
        <f t="shared" si="3"/>
        <v>0</v>
      </c>
      <c r="O15" s="73">
        <f t="shared" si="3"/>
        <v>0</v>
      </c>
      <c r="P15" s="73">
        <f t="shared" si="3"/>
        <v>0</v>
      </c>
      <c r="Q15" s="73">
        <f t="shared" si="3"/>
        <v>0</v>
      </c>
      <c r="R15" s="73">
        <f t="shared" si="3"/>
        <v>0</v>
      </c>
      <c r="S15" s="76"/>
      <c r="T15" s="213"/>
      <c r="V15" s="207"/>
      <c r="W15" s="207"/>
      <c r="X15" s="207"/>
      <c r="Y15" s="207"/>
      <c r="Z15" s="207"/>
      <c r="AA15" s="207"/>
      <c r="AB15" s="207"/>
      <c r="AC15" s="207"/>
      <c r="AD15" s="140"/>
      <c r="AE15" s="140"/>
      <c r="AF15" s="140"/>
      <c r="AG15" s="207"/>
      <c r="AH15" s="207"/>
      <c r="AI15" s="207"/>
      <c r="AJ15" s="207"/>
      <c r="AK15" s="207"/>
      <c r="AL15" s="207"/>
      <c r="AM15" s="207"/>
      <c r="AN15" s="207"/>
      <c r="AO15" s="140"/>
      <c r="AP15" s="140"/>
      <c r="AQ15" s="207"/>
      <c r="AR15" s="207"/>
      <c r="AS15" s="207"/>
      <c r="AT15" s="207"/>
      <c r="AU15" s="207"/>
      <c r="AV15" s="207"/>
      <c r="AW15" s="207"/>
      <c r="AX15" s="207"/>
    </row>
    <row r="16" spans="1:50" x14ac:dyDescent="0.25">
      <c r="A16" s="67"/>
      <c r="B16" s="67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1:50" s="71" customFormat="1" ht="25.5" x14ac:dyDescent="0.25">
      <c r="C17" s="78" t="s">
        <v>85</v>
      </c>
      <c r="T17" s="214"/>
      <c r="W17" s="58"/>
      <c r="AH17" s="58"/>
      <c r="AR17" s="58"/>
    </row>
    <row r="18" spans="1:50" s="79" customFormat="1" ht="19.5" thickBot="1" x14ac:dyDescent="0.35">
      <c r="A18" s="673" t="s">
        <v>151</v>
      </c>
      <c r="B18" s="673"/>
      <c r="C18" s="673"/>
      <c r="D18" s="673"/>
      <c r="E18" s="673"/>
      <c r="F18" s="673"/>
      <c r="G18" s="673"/>
      <c r="H18" s="673"/>
      <c r="I18" s="673"/>
      <c r="J18" s="673"/>
      <c r="K18" s="673"/>
      <c r="L18" s="673"/>
      <c r="M18" s="673"/>
      <c r="N18" s="673"/>
      <c r="O18" s="673"/>
      <c r="P18" s="673"/>
      <c r="Q18" s="673"/>
      <c r="R18" s="673"/>
      <c r="S18" s="673"/>
      <c r="T18" s="673"/>
    </row>
    <row r="19" spans="1:50" s="58" customFormat="1" ht="33" x14ac:dyDescent="0.25">
      <c r="A19" s="190" t="s">
        <v>93</v>
      </c>
      <c r="B19" s="49"/>
      <c r="C19" s="109" t="s">
        <v>86</v>
      </c>
      <c r="D19" s="190">
        <v>5</v>
      </c>
      <c r="E19" s="49">
        <f>D19*30</f>
        <v>150</v>
      </c>
      <c r="F19" s="232">
        <f t="shared" ref="F19:F21" si="4">SUM(G19:I19)</f>
        <v>64</v>
      </c>
      <c r="G19" s="63">
        <v>32</v>
      </c>
      <c r="H19" s="63"/>
      <c r="I19" s="63">
        <v>32</v>
      </c>
      <c r="J19" s="64">
        <f t="shared" ref="J19:J21" si="5">E19-F19</f>
        <v>86</v>
      </c>
      <c r="K19" s="147"/>
      <c r="L19" s="148"/>
      <c r="M19" s="148">
        <v>5</v>
      </c>
      <c r="N19" s="148"/>
      <c r="O19" s="148"/>
      <c r="P19" s="148"/>
      <c r="Q19" s="148"/>
      <c r="R19" s="149"/>
      <c r="S19" s="49" t="s">
        <v>71</v>
      </c>
      <c r="T19" s="102" t="s">
        <v>280</v>
      </c>
      <c r="U19" s="72"/>
      <c r="V19" s="93"/>
      <c r="W19" s="93"/>
      <c r="X19" s="93"/>
      <c r="Y19" s="93"/>
      <c r="Z19" s="93"/>
      <c r="AA19" s="93"/>
      <c r="AB19" s="93"/>
      <c r="AC19" s="93"/>
      <c r="AE19" s="139"/>
      <c r="AF19" s="139"/>
      <c r="AG19" s="93"/>
      <c r="AH19" s="93"/>
      <c r="AI19" s="93"/>
      <c r="AJ19" s="93"/>
      <c r="AK19" s="93"/>
      <c r="AL19" s="93"/>
      <c r="AM19" s="93"/>
      <c r="AN19" s="93"/>
      <c r="AP19" s="139"/>
      <c r="AQ19" s="93"/>
      <c r="AR19" s="93"/>
      <c r="AS19" s="93"/>
      <c r="AT19" s="93"/>
      <c r="AU19" s="93"/>
      <c r="AV19" s="93"/>
      <c r="AW19" s="93"/>
      <c r="AX19" s="93"/>
    </row>
    <row r="20" spans="1:50" s="58" customFormat="1" ht="33" x14ac:dyDescent="0.25">
      <c r="A20" s="194" t="s">
        <v>94</v>
      </c>
      <c r="B20" s="193"/>
      <c r="C20" s="110" t="s">
        <v>87</v>
      </c>
      <c r="D20" s="191">
        <v>5</v>
      </c>
      <c r="E20" s="50">
        <f t="shared" ref="E20:E21" si="6">D20*30</f>
        <v>150</v>
      </c>
      <c r="F20" s="233">
        <f t="shared" si="4"/>
        <v>64</v>
      </c>
      <c r="G20" s="52">
        <v>32</v>
      </c>
      <c r="H20" s="52"/>
      <c r="I20" s="52">
        <v>32</v>
      </c>
      <c r="J20" s="54">
        <f t="shared" si="5"/>
        <v>86</v>
      </c>
      <c r="K20" s="150">
        <v>5</v>
      </c>
      <c r="L20" s="151"/>
      <c r="M20" s="151"/>
      <c r="N20" s="151"/>
      <c r="O20" s="151"/>
      <c r="P20" s="151"/>
      <c r="Q20" s="151"/>
      <c r="R20" s="152"/>
      <c r="S20" s="50" t="s">
        <v>71</v>
      </c>
      <c r="T20" s="120" t="s">
        <v>442</v>
      </c>
      <c r="U20" s="72"/>
      <c r="V20" s="93"/>
      <c r="W20" s="93"/>
      <c r="X20" s="93"/>
      <c r="Y20" s="93"/>
      <c r="Z20" s="93"/>
      <c r="AA20" s="93"/>
      <c r="AB20" s="93"/>
      <c r="AC20" s="93"/>
      <c r="AE20" s="139"/>
      <c r="AF20" s="139"/>
      <c r="AG20" s="93"/>
      <c r="AH20" s="93"/>
      <c r="AI20" s="93"/>
      <c r="AJ20" s="93"/>
      <c r="AK20" s="93"/>
      <c r="AL20" s="93"/>
      <c r="AM20" s="93"/>
      <c r="AN20" s="93"/>
      <c r="AP20" s="139"/>
      <c r="AQ20" s="93"/>
      <c r="AR20" s="93"/>
      <c r="AS20" s="93"/>
      <c r="AT20" s="93"/>
      <c r="AU20" s="93"/>
      <c r="AV20" s="93"/>
      <c r="AW20" s="93"/>
      <c r="AX20" s="93"/>
    </row>
    <row r="21" spans="1:50" s="58" customFormat="1" ht="33.75" thickBot="1" x14ac:dyDescent="0.3">
      <c r="A21" s="195" t="s">
        <v>150</v>
      </c>
      <c r="B21" s="196"/>
      <c r="C21" s="200" t="s">
        <v>95</v>
      </c>
      <c r="D21" s="195">
        <v>5</v>
      </c>
      <c r="E21" s="196">
        <f t="shared" si="6"/>
        <v>150</v>
      </c>
      <c r="F21" s="235">
        <f t="shared" si="4"/>
        <v>64</v>
      </c>
      <c r="G21" s="81">
        <v>32</v>
      </c>
      <c r="H21" s="81"/>
      <c r="I21" s="81">
        <v>32</v>
      </c>
      <c r="J21" s="82">
        <f t="shared" si="5"/>
        <v>86</v>
      </c>
      <c r="K21" s="156"/>
      <c r="L21" s="157"/>
      <c r="M21" s="157"/>
      <c r="N21" s="157"/>
      <c r="O21" s="172">
        <v>5</v>
      </c>
      <c r="P21" s="157"/>
      <c r="Q21" s="157"/>
      <c r="R21" s="158"/>
      <c r="S21" s="196" t="s">
        <v>69</v>
      </c>
      <c r="T21" s="409" t="s">
        <v>443</v>
      </c>
      <c r="U21" s="72"/>
      <c r="V21" s="93"/>
      <c r="W21" s="93"/>
      <c r="X21" s="93"/>
      <c r="Y21" s="93"/>
      <c r="Z21" s="93"/>
      <c r="AA21" s="93"/>
      <c r="AB21" s="93"/>
      <c r="AC21" s="93"/>
      <c r="AE21" s="139"/>
      <c r="AF21" s="139"/>
      <c r="AG21" s="93"/>
      <c r="AH21" s="93"/>
      <c r="AI21" s="93"/>
      <c r="AJ21" s="93"/>
      <c r="AK21" s="93"/>
      <c r="AL21" s="93"/>
      <c r="AM21" s="93"/>
      <c r="AN21" s="93"/>
      <c r="AP21" s="139"/>
      <c r="AQ21" s="93"/>
      <c r="AR21" s="93"/>
      <c r="AS21" s="93"/>
      <c r="AT21" s="93"/>
      <c r="AU21" s="93"/>
      <c r="AV21" s="93"/>
      <c r="AW21" s="93"/>
      <c r="AX21" s="93"/>
    </row>
    <row r="22" spans="1:50" s="77" customFormat="1" ht="23.25" thickBot="1" x14ac:dyDescent="0.3">
      <c r="A22" s="671" t="s">
        <v>88</v>
      </c>
      <c r="B22" s="696"/>
      <c r="C22" s="672"/>
      <c r="D22" s="47">
        <f>SUM(D19:D21)</f>
        <v>15</v>
      </c>
      <c r="E22" s="47">
        <f t="shared" ref="E22:R22" si="7">SUM(E19:E21)</f>
        <v>450</v>
      </c>
      <c r="F22" s="47">
        <f t="shared" si="7"/>
        <v>192</v>
      </c>
      <c r="G22" s="47">
        <f t="shared" si="7"/>
        <v>96</v>
      </c>
      <c r="H22" s="47">
        <f t="shared" si="7"/>
        <v>0</v>
      </c>
      <c r="I22" s="47">
        <f t="shared" si="7"/>
        <v>96</v>
      </c>
      <c r="J22" s="47">
        <f t="shared" si="7"/>
        <v>258</v>
      </c>
      <c r="K22" s="47">
        <f t="shared" si="7"/>
        <v>5</v>
      </c>
      <c r="L22" s="47">
        <f t="shared" si="7"/>
        <v>0</v>
      </c>
      <c r="M22" s="47">
        <f t="shared" si="7"/>
        <v>5</v>
      </c>
      <c r="N22" s="47">
        <f t="shared" si="7"/>
        <v>0</v>
      </c>
      <c r="O22" s="47">
        <f t="shared" si="7"/>
        <v>5</v>
      </c>
      <c r="P22" s="47">
        <f t="shared" si="7"/>
        <v>0</v>
      </c>
      <c r="Q22" s="47">
        <f t="shared" si="7"/>
        <v>0</v>
      </c>
      <c r="R22" s="227">
        <f t="shared" si="7"/>
        <v>0</v>
      </c>
      <c r="S22" s="76"/>
      <c r="T22" s="213"/>
      <c r="V22" s="71"/>
      <c r="W22" s="58"/>
      <c r="X22" s="71"/>
      <c r="Y22" s="71"/>
      <c r="Z22" s="71"/>
      <c r="AA22" s="71"/>
      <c r="AB22" s="71"/>
      <c r="AC22" s="71"/>
      <c r="AD22" s="140"/>
      <c r="AE22" s="140"/>
      <c r="AF22" s="140"/>
      <c r="AG22" s="71"/>
      <c r="AH22" s="58"/>
      <c r="AI22" s="71"/>
      <c r="AJ22" s="71"/>
      <c r="AK22" s="71"/>
      <c r="AL22" s="71"/>
      <c r="AM22" s="71"/>
      <c r="AN22" s="71"/>
      <c r="AO22" s="140"/>
      <c r="AP22" s="140"/>
      <c r="AQ22" s="71"/>
      <c r="AR22" s="58"/>
      <c r="AS22" s="71"/>
      <c r="AT22" s="71"/>
      <c r="AU22" s="71"/>
      <c r="AV22" s="71"/>
      <c r="AW22" s="71"/>
      <c r="AX22" s="71"/>
    </row>
    <row r="23" spans="1:50" s="77" customFormat="1" ht="17.25" thickBot="1" x14ac:dyDescent="0.3">
      <c r="A23" s="83"/>
      <c r="B23" s="83"/>
      <c r="C23" s="8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76"/>
      <c r="T23" s="213"/>
      <c r="V23" s="58"/>
      <c r="W23" s="58"/>
      <c r="X23" s="58"/>
      <c r="Y23" s="58"/>
      <c r="Z23" s="58"/>
      <c r="AA23" s="58"/>
      <c r="AB23" s="58"/>
      <c r="AC23" s="58"/>
      <c r="AD23" s="140"/>
      <c r="AE23" s="140"/>
      <c r="AF23" s="140"/>
      <c r="AG23" s="58"/>
      <c r="AH23" s="58"/>
      <c r="AI23" s="58"/>
      <c r="AJ23" s="58"/>
      <c r="AK23" s="58"/>
      <c r="AL23" s="58"/>
      <c r="AM23" s="58"/>
      <c r="AN23" s="58"/>
      <c r="AO23" s="140"/>
      <c r="AP23" s="140"/>
      <c r="AQ23" s="58"/>
      <c r="AR23" s="58"/>
      <c r="AS23" s="58"/>
      <c r="AT23" s="58"/>
      <c r="AU23" s="58"/>
      <c r="AV23" s="58"/>
      <c r="AW23" s="58"/>
      <c r="AX23" s="58"/>
    </row>
    <row r="24" spans="1:50" s="80" customFormat="1" ht="23.25" thickBot="1" x14ac:dyDescent="0.35">
      <c r="A24" s="669" t="s">
        <v>297</v>
      </c>
      <c r="B24" s="695"/>
      <c r="C24" s="674"/>
      <c r="D24" s="73">
        <f>D15+D22</f>
        <v>39</v>
      </c>
      <c r="E24" s="73">
        <f t="shared" ref="E24:R24" si="8">E15+E22</f>
        <v>1170</v>
      </c>
      <c r="F24" s="73">
        <f t="shared" si="8"/>
        <v>508</v>
      </c>
      <c r="G24" s="73">
        <f t="shared" si="8"/>
        <v>164</v>
      </c>
      <c r="H24" s="73">
        <f t="shared" si="8"/>
        <v>0</v>
      </c>
      <c r="I24" s="73">
        <f t="shared" si="8"/>
        <v>344</v>
      </c>
      <c r="J24" s="73">
        <f t="shared" si="8"/>
        <v>662</v>
      </c>
      <c r="K24" s="73">
        <f t="shared" si="8"/>
        <v>14</v>
      </c>
      <c r="L24" s="73">
        <f t="shared" si="8"/>
        <v>15</v>
      </c>
      <c r="M24" s="73">
        <f t="shared" si="8"/>
        <v>5</v>
      </c>
      <c r="N24" s="73">
        <f t="shared" si="8"/>
        <v>0</v>
      </c>
      <c r="O24" s="73">
        <f t="shared" si="8"/>
        <v>5</v>
      </c>
      <c r="P24" s="73">
        <f t="shared" si="8"/>
        <v>0</v>
      </c>
      <c r="Q24" s="73">
        <f t="shared" si="8"/>
        <v>0</v>
      </c>
      <c r="R24" s="227">
        <f t="shared" si="8"/>
        <v>0</v>
      </c>
      <c r="S24" s="85"/>
      <c r="T24" s="215"/>
      <c r="U24" s="21"/>
      <c r="V24" s="71"/>
      <c r="W24" s="58"/>
      <c r="X24" s="71"/>
      <c r="Y24" s="71"/>
      <c r="Z24" s="71"/>
      <c r="AA24" s="71"/>
      <c r="AB24" s="71"/>
      <c r="AC24" s="71"/>
      <c r="AD24" s="79"/>
      <c r="AE24" s="79"/>
      <c r="AF24" s="58"/>
      <c r="AG24" s="71"/>
      <c r="AH24" s="58"/>
      <c r="AI24" s="71"/>
      <c r="AJ24" s="71"/>
      <c r="AK24" s="71"/>
      <c r="AL24" s="71"/>
      <c r="AM24" s="71"/>
      <c r="AN24" s="71"/>
      <c r="AO24" s="79"/>
      <c r="AP24" s="58"/>
      <c r="AQ24" s="71"/>
      <c r="AR24" s="58"/>
      <c r="AS24" s="71"/>
      <c r="AT24" s="71"/>
      <c r="AU24" s="71"/>
      <c r="AV24" s="71"/>
      <c r="AW24" s="71"/>
      <c r="AX24" s="71"/>
    </row>
    <row r="25" spans="1:50" s="66" customFormat="1" ht="35.25" x14ac:dyDescent="0.5">
      <c r="A25" s="665" t="s">
        <v>296</v>
      </c>
      <c r="B25" s="665"/>
      <c r="C25" s="665"/>
      <c r="D25" s="665"/>
      <c r="E25" s="665"/>
      <c r="F25" s="665"/>
      <c r="G25" s="665"/>
      <c r="H25" s="665"/>
      <c r="I25" s="665"/>
      <c r="J25" s="665"/>
      <c r="K25" s="665"/>
      <c r="L25" s="665"/>
      <c r="M25" s="665"/>
      <c r="N25" s="665"/>
      <c r="O25" s="665"/>
      <c r="P25" s="665"/>
      <c r="Q25" s="665"/>
      <c r="R25" s="665"/>
      <c r="S25" s="665"/>
      <c r="T25" s="665"/>
      <c r="V25" s="86"/>
      <c r="W25" s="86"/>
      <c r="X25" s="86"/>
      <c r="Y25" s="86"/>
      <c r="Z25" s="86"/>
      <c r="AA25" s="86"/>
      <c r="AB25" s="86"/>
      <c r="AC25" s="86"/>
      <c r="AG25" s="86"/>
      <c r="AH25" s="86"/>
      <c r="AI25" s="86"/>
      <c r="AJ25" s="86"/>
      <c r="AK25" s="86"/>
      <c r="AL25" s="86"/>
      <c r="AM25" s="86"/>
      <c r="AN25" s="86"/>
      <c r="AQ25" s="86"/>
      <c r="AR25" s="86"/>
      <c r="AS25" s="86"/>
      <c r="AT25" s="86"/>
      <c r="AU25" s="86"/>
      <c r="AV25" s="86"/>
      <c r="AW25" s="86"/>
      <c r="AX25" s="86"/>
    </row>
    <row r="26" spans="1:50" s="71" customFormat="1" ht="26.25" thickBot="1" x14ac:dyDescent="0.3">
      <c r="A26" s="69"/>
      <c r="B26" s="69"/>
      <c r="C26" s="70" t="s">
        <v>68</v>
      </c>
      <c r="K26" s="69"/>
      <c r="L26" s="69"/>
      <c r="M26" s="69"/>
      <c r="N26" s="69"/>
      <c r="O26" s="69"/>
      <c r="P26" s="69"/>
      <c r="Q26" s="69"/>
      <c r="R26" s="69"/>
      <c r="S26" s="69"/>
      <c r="T26" s="212"/>
      <c r="V26" s="58"/>
      <c r="W26" s="58"/>
      <c r="X26" s="58"/>
      <c r="Y26" s="58"/>
      <c r="Z26" s="58"/>
      <c r="AA26" s="58"/>
      <c r="AB26" s="58"/>
      <c r="AC26" s="58"/>
      <c r="AG26" s="58"/>
      <c r="AH26" s="58"/>
      <c r="AI26" s="58"/>
      <c r="AJ26" s="58"/>
      <c r="AK26" s="58"/>
      <c r="AL26" s="58"/>
      <c r="AM26" s="58"/>
      <c r="AN26" s="58"/>
      <c r="AQ26" s="58"/>
      <c r="AR26" s="58"/>
      <c r="AS26" s="58"/>
      <c r="AT26" s="58"/>
      <c r="AU26" s="58"/>
      <c r="AV26" s="58"/>
      <c r="AW26" s="58"/>
      <c r="AX26" s="58"/>
    </row>
    <row r="27" spans="1:50" ht="16.5" x14ac:dyDescent="0.25">
      <c r="A27" s="190" t="s">
        <v>131</v>
      </c>
      <c r="B27" s="49"/>
      <c r="C27" s="236" t="s">
        <v>180</v>
      </c>
      <c r="D27" s="190">
        <v>5</v>
      </c>
      <c r="E27" s="49">
        <f t="shared" ref="E27:E44" si="9">D27*30</f>
        <v>150</v>
      </c>
      <c r="F27" s="232">
        <f t="shared" ref="F27:F38" si="10">SUM(G27:I27)</f>
        <v>64</v>
      </c>
      <c r="G27" s="63">
        <v>32</v>
      </c>
      <c r="H27" s="63">
        <v>16</v>
      </c>
      <c r="I27" s="63">
        <v>16</v>
      </c>
      <c r="J27" s="64">
        <f t="shared" ref="J27:J44" si="11">E27-F27</f>
        <v>86</v>
      </c>
      <c r="K27" s="254">
        <v>5</v>
      </c>
      <c r="L27" s="255"/>
      <c r="M27" s="255"/>
      <c r="N27" s="255"/>
      <c r="O27" s="148"/>
      <c r="P27" s="148"/>
      <c r="Q27" s="148"/>
      <c r="R27" s="149"/>
      <c r="S27" s="225" t="s">
        <v>69</v>
      </c>
      <c r="T27" s="102" t="s">
        <v>444</v>
      </c>
      <c r="U27" s="72"/>
      <c r="V27" s="93"/>
      <c r="W27" s="93"/>
      <c r="X27" s="93"/>
      <c r="Y27" s="93"/>
      <c r="Z27" s="93"/>
      <c r="AA27" s="93"/>
      <c r="AB27" s="93"/>
      <c r="AC27" s="93"/>
      <c r="AE27" s="139"/>
      <c r="AF27" s="139"/>
      <c r="AG27" s="93"/>
      <c r="AH27" s="93"/>
      <c r="AI27" s="93"/>
      <c r="AJ27" s="93"/>
      <c r="AK27" s="93"/>
      <c r="AL27" s="93"/>
      <c r="AM27" s="93"/>
      <c r="AN27" s="93"/>
      <c r="AP27" s="139"/>
      <c r="AQ27" s="93"/>
      <c r="AR27" s="93"/>
      <c r="AS27" s="93"/>
      <c r="AT27" s="93"/>
      <c r="AU27" s="93"/>
      <c r="AV27" s="93"/>
      <c r="AW27" s="93"/>
      <c r="AX27" s="93"/>
    </row>
    <row r="28" spans="1:50" ht="33" x14ac:dyDescent="0.25">
      <c r="A28" s="191" t="s">
        <v>132</v>
      </c>
      <c r="B28" s="193"/>
      <c r="C28" s="237" t="s">
        <v>279</v>
      </c>
      <c r="D28" s="191">
        <v>5</v>
      </c>
      <c r="E28" s="50">
        <f t="shared" si="9"/>
        <v>150</v>
      </c>
      <c r="F28" s="233">
        <f t="shared" si="10"/>
        <v>64</v>
      </c>
      <c r="G28" s="52">
        <v>32</v>
      </c>
      <c r="H28" s="52">
        <v>16</v>
      </c>
      <c r="I28" s="52">
        <v>16</v>
      </c>
      <c r="J28" s="54">
        <f t="shared" si="11"/>
        <v>86</v>
      </c>
      <c r="K28" s="256"/>
      <c r="L28" s="257">
        <v>5</v>
      </c>
      <c r="M28" s="257"/>
      <c r="N28" s="257"/>
      <c r="O28" s="160"/>
      <c r="P28" s="160"/>
      <c r="Q28" s="160"/>
      <c r="R28" s="161"/>
      <c r="S28" s="226" t="s">
        <v>69</v>
      </c>
      <c r="T28" s="104" t="s">
        <v>444</v>
      </c>
      <c r="U28" s="72"/>
      <c r="V28" s="93"/>
      <c r="W28" s="93"/>
      <c r="X28" s="93"/>
      <c r="Y28" s="93"/>
      <c r="Z28" s="93"/>
      <c r="AA28" s="93"/>
      <c r="AB28" s="93"/>
      <c r="AC28" s="93"/>
      <c r="AE28" s="139"/>
      <c r="AF28" s="139"/>
      <c r="AG28" s="93"/>
      <c r="AH28" s="93"/>
      <c r="AI28" s="93"/>
      <c r="AJ28" s="93"/>
      <c r="AK28" s="93"/>
      <c r="AL28" s="93"/>
      <c r="AM28" s="93"/>
      <c r="AN28" s="93"/>
      <c r="AP28" s="139"/>
      <c r="AQ28" s="93"/>
      <c r="AR28" s="93"/>
      <c r="AS28" s="93"/>
      <c r="AT28" s="93"/>
      <c r="AU28" s="93"/>
      <c r="AV28" s="93"/>
      <c r="AW28" s="93"/>
      <c r="AX28" s="93"/>
    </row>
    <row r="29" spans="1:50" ht="16.5" x14ac:dyDescent="0.25">
      <c r="A29" s="191" t="s">
        <v>133</v>
      </c>
      <c r="B29" s="193"/>
      <c r="C29" s="237" t="s">
        <v>265</v>
      </c>
      <c r="D29" s="191">
        <v>5</v>
      </c>
      <c r="E29" s="50">
        <f t="shared" si="9"/>
        <v>150</v>
      </c>
      <c r="F29" s="233">
        <f t="shared" si="10"/>
        <v>64</v>
      </c>
      <c r="G29" s="52">
        <v>32</v>
      </c>
      <c r="H29" s="52">
        <v>16</v>
      </c>
      <c r="I29" s="52">
        <v>16</v>
      </c>
      <c r="J29" s="54">
        <f t="shared" si="11"/>
        <v>86</v>
      </c>
      <c r="K29" s="256"/>
      <c r="L29" s="257"/>
      <c r="M29" s="257">
        <v>5</v>
      </c>
      <c r="N29" s="257"/>
      <c r="O29" s="160"/>
      <c r="P29" s="160"/>
      <c r="Q29" s="160"/>
      <c r="R29" s="161"/>
      <c r="S29" s="226" t="s">
        <v>69</v>
      </c>
      <c r="T29" s="104" t="s">
        <v>445</v>
      </c>
      <c r="U29" s="72"/>
      <c r="V29" s="93"/>
      <c r="W29" s="93"/>
      <c r="X29" s="93"/>
      <c r="Y29" s="93"/>
      <c r="Z29" s="93"/>
      <c r="AA29" s="93"/>
      <c r="AB29" s="93"/>
      <c r="AC29" s="93"/>
      <c r="AE29" s="139"/>
      <c r="AF29" s="139"/>
      <c r="AG29" s="93"/>
      <c r="AH29" s="93"/>
      <c r="AI29" s="93"/>
      <c r="AJ29" s="93"/>
      <c r="AK29" s="93"/>
      <c r="AL29" s="93"/>
      <c r="AM29" s="93"/>
      <c r="AN29" s="93"/>
      <c r="AP29" s="139"/>
      <c r="AQ29" s="93"/>
      <c r="AR29" s="93"/>
      <c r="AS29" s="93"/>
      <c r="AT29" s="93"/>
      <c r="AU29" s="93"/>
      <c r="AV29" s="93"/>
      <c r="AW29" s="93"/>
      <c r="AX29" s="93"/>
    </row>
    <row r="30" spans="1:50" ht="16.5" x14ac:dyDescent="0.25">
      <c r="A30" s="191" t="s">
        <v>134</v>
      </c>
      <c r="B30" s="193"/>
      <c r="C30" s="237" t="s">
        <v>184</v>
      </c>
      <c r="D30" s="191">
        <v>5</v>
      </c>
      <c r="E30" s="50">
        <f t="shared" si="9"/>
        <v>150</v>
      </c>
      <c r="F30" s="233">
        <f t="shared" si="10"/>
        <v>64</v>
      </c>
      <c r="G30" s="52">
        <v>32</v>
      </c>
      <c r="H30" s="52">
        <v>16</v>
      </c>
      <c r="I30" s="52">
        <v>16</v>
      </c>
      <c r="J30" s="54">
        <f t="shared" si="11"/>
        <v>86</v>
      </c>
      <c r="K30" s="256"/>
      <c r="L30" s="257"/>
      <c r="M30" s="257"/>
      <c r="N30" s="257">
        <v>5</v>
      </c>
      <c r="O30" s="160"/>
      <c r="P30" s="160"/>
      <c r="Q30" s="160"/>
      <c r="R30" s="161"/>
      <c r="S30" s="226" t="s">
        <v>69</v>
      </c>
      <c r="T30" s="104" t="s">
        <v>181</v>
      </c>
      <c r="U30" s="72"/>
      <c r="V30" s="93"/>
      <c r="W30" s="93"/>
      <c r="X30" s="93"/>
      <c r="Y30" s="93"/>
      <c r="Z30" s="93"/>
      <c r="AA30" s="93"/>
      <c r="AB30" s="93"/>
      <c r="AC30" s="93"/>
      <c r="AE30" s="139"/>
      <c r="AF30" s="139"/>
      <c r="AG30" s="93"/>
      <c r="AH30" s="93"/>
      <c r="AI30" s="93"/>
      <c r="AJ30" s="93"/>
      <c r="AK30" s="93"/>
      <c r="AL30" s="93"/>
      <c r="AM30" s="93"/>
      <c r="AN30" s="93"/>
      <c r="AP30" s="139"/>
      <c r="AQ30" s="93"/>
      <c r="AR30" s="93"/>
      <c r="AS30" s="93"/>
      <c r="AT30" s="93"/>
      <c r="AU30" s="93"/>
      <c r="AV30" s="93"/>
      <c r="AW30" s="93"/>
      <c r="AX30" s="93"/>
    </row>
    <row r="31" spans="1:50" ht="16.5" x14ac:dyDescent="0.25">
      <c r="A31" s="191" t="s">
        <v>135</v>
      </c>
      <c r="B31" s="50"/>
      <c r="C31" s="238" t="s">
        <v>117</v>
      </c>
      <c r="D31" s="191">
        <v>5</v>
      </c>
      <c r="E31" s="50">
        <f t="shared" si="9"/>
        <v>150</v>
      </c>
      <c r="F31" s="233">
        <f t="shared" si="10"/>
        <v>74</v>
      </c>
      <c r="G31" s="52">
        <v>8</v>
      </c>
      <c r="H31" s="52">
        <v>66</v>
      </c>
      <c r="I31" s="52"/>
      <c r="J31" s="54">
        <f t="shared" si="11"/>
        <v>76</v>
      </c>
      <c r="K31" s="162">
        <v>5</v>
      </c>
      <c r="L31" s="151"/>
      <c r="M31" s="151"/>
      <c r="N31" s="151"/>
      <c r="O31" s="151"/>
      <c r="P31" s="151"/>
      <c r="Q31" s="151"/>
      <c r="R31" s="152"/>
      <c r="S31" s="50" t="s">
        <v>71</v>
      </c>
      <c r="T31" s="120" t="s">
        <v>128</v>
      </c>
      <c r="U31" s="72"/>
      <c r="V31" s="93"/>
      <c r="W31" s="93"/>
      <c r="X31" s="93"/>
      <c r="Y31" s="93"/>
      <c r="Z31" s="93"/>
      <c r="AA31" s="93"/>
      <c r="AB31" s="93"/>
      <c r="AC31" s="93"/>
      <c r="AE31" s="139"/>
      <c r="AF31" s="139"/>
      <c r="AG31" s="93"/>
      <c r="AH31" s="93"/>
      <c r="AI31" s="93"/>
      <c r="AJ31" s="93"/>
      <c r="AK31" s="93"/>
      <c r="AL31" s="93"/>
      <c r="AM31" s="93"/>
      <c r="AN31" s="93"/>
      <c r="AP31" s="139"/>
      <c r="AQ31" s="93"/>
      <c r="AR31" s="93"/>
      <c r="AS31" s="93"/>
      <c r="AT31" s="93"/>
      <c r="AU31" s="93"/>
      <c r="AV31" s="93"/>
      <c r="AW31" s="93"/>
      <c r="AX31" s="93"/>
    </row>
    <row r="32" spans="1:50" ht="16.5" x14ac:dyDescent="0.25">
      <c r="A32" s="191" t="s">
        <v>136</v>
      </c>
      <c r="B32" s="50"/>
      <c r="C32" s="110" t="s">
        <v>486</v>
      </c>
      <c r="D32" s="191">
        <v>5</v>
      </c>
      <c r="E32" s="50">
        <f t="shared" si="9"/>
        <v>150</v>
      </c>
      <c r="F32" s="233">
        <f t="shared" si="10"/>
        <v>64</v>
      </c>
      <c r="G32" s="52">
        <v>32</v>
      </c>
      <c r="H32" s="52"/>
      <c r="I32" s="52">
        <v>32</v>
      </c>
      <c r="J32" s="54">
        <f t="shared" si="11"/>
        <v>86</v>
      </c>
      <c r="K32" s="258">
        <v>5</v>
      </c>
      <c r="L32" s="151"/>
      <c r="M32" s="151"/>
      <c r="N32" s="151"/>
      <c r="O32" s="151"/>
      <c r="P32" s="151"/>
      <c r="Q32" s="151"/>
      <c r="R32" s="152"/>
      <c r="S32" s="50" t="s">
        <v>69</v>
      </c>
      <c r="T32" s="120" t="s">
        <v>446</v>
      </c>
      <c r="U32" s="72"/>
      <c r="V32" s="93"/>
      <c r="W32" s="93"/>
      <c r="X32" s="93"/>
      <c r="Y32" s="93"/>
      <c r="Z32" s="93"/>
      <c r="AA32" s="93"/>
      <c r="AB32" s="93"/>
      <c r="AC32" s="93"/>
      <c r="AE32" s="139"/>
      <c r="AF32" s="139"/>
      <c r="AG32" s="93"/>
      <c r="AH32" s="93"/>
      <c r="AI32" s="93"/>
      <c r="AJ32" s="93"/>
      <c r="AK32" s="93"/>
      <c r="AL32" s="93"/>
      <c r="AM32" s="93"/>
      <c r="AN32" s="93"/>
      <c r="AP32" s="139"/>
      <c r="AQ32" s="93"/>
      <c r="AR32" s="93"/>
      <c r="AS32" s="93"/>
      <c r="AT32" s="93"/>
      <c r="AU32" s="93"/>
      <c r="AV32" s="93"/>
      <c r="AW32" s="93"/>
      <c r="AX32" s="93"/>
    </row>
    <row r="33" spans="1:50" ht="16.5" x14ac:dyDescent="0.25">
      <c r="A33" s="191" t="s">
        <v>137</v>
      </c>
      <c r="B33" s="50"/>
      <c r="C33" s="238" t="s">
        <v>119</v>
      </c>
      <c r="D33" s="191">
        <v>4</v>
      </c>
      <c r="E33" s="50">
        <f t="shared" si="9"/>
        <v>120</v>
      </c>
      <c r="F33" s="233">
        <f t="shared" si="10"/>
        <v>60</v>
      </c>
      <c r="G33" s="52">
        <v>30</v>
      </c>
      <c r="H33" s="52"/>
      <c r="I33" s="52">
        <v>30</v>
      </c>
      <c r="J33" s="54">
        <f t="shared" si="11"/>
        <v>60</v>
      </c>
      <c r="K33" s="162"/>
      <c r="L33" s="151">
        <v>4</v>
      </c>
      <c r="M33" s="151"/>
      <c r="N33" s="151"/>
      <c r="O33" s="151"/>
      <c r="P33" s="151"/>
      <c r="Q33" s="151"/>
      <c r="R33" s="152"/>
      <c r="S33" s="50" t="s">
        <v>71</v>
      </c>
      <c r="T33" s="120" t="s">
        <v>446</v>
      </c>
      <c r="U33" s="72"/>
      <c r="V33" s="93"/>
      <c r="W33" s="93"/>
      <c r="X33" s="93"/>
      <c r="Y33" s="93"/>
      <c r="Z33" s="93"/>
      <c r="AA33" s="93"/>
      <c r="AB33" s="93"/>
      <c r="AC33" s="93"/>
      <c r="AE33" s="139"/>
      <c r="AF33" s="139"/>
      <c r="AG33" s="93"/>
      <c r="AH33" s="93"/>
      <c r="AI33" s="93"/>
      <c r="AJ33" s="93"/>
      <c r="AK33" s="93"/>
      <c r="AL33" s="93"/>
      <c r="AM33" s="93"/>
      <c r="AN33" s="93"/>
      <c r="AP33" s="139"/>
      <c r="AQ33" s="93"/>
      <c r="AR33" s="93"/>
      <c r="AS33" s="93"/>
      <c r="AT33" s="93"/>
      <c r="AU33" s="93"/>
      <c r="AV33" s="93"/>
      <c r="AW33" s="93"/>
      <c r="AX33" s="93"/>
    </row>
    <row r="34" spans="1:50" ht="16.5" x14ac:dyDescent="0.25">
      <c r="A34" s="191" t="s">
        <v>138</v>
      </c>
      <c r="B34" s="50"/>
      <c r="C34" s="238" t="s">
        <v>120</v>
      </c>
      <c r="D34" s="191">
        <v>4</v>
      </c>
      <c r="E34" s="50">
        <f t="shared" si="9"/>
        <v>120</v>
      </c>
      <c r="F34" s="233">
        <f t="shared" si="10"/>
        <v>60</v>
      </c>
      <c r="G34" s="52">
        <v>30</v>
      </c>
      <c r="H34" s="52"/>
      <c r="I34" s="52">
        <v>30</v>
      </c>
      <c r="J34" s="54">
        <f t="shared" si="11"/>
        <v>60</v>
      </c>
      <c r="K34" s="162"/>
      <c r="L34" s="151">
        <v>4</v>
      </c>
      <c r="M34" s="151"/>
      <c r="N34" s="151"/>
      <c r="O34" s="151"/>
      <c r="P34" s="151"/>
      <c r="Q34" s="151"/>
      <c r="R34" s="152"/>
      <c r="S34" s="50" t="s">
        <v>71</v>
      </c>
      <c r="T34" s="120" t="s">
        <v>446</v>
      </c>
      <c r="U34" s="72"/>
      <c r="V34" s="93"/>
      <c r="W34" s="93"/>
      <c r="X34" s="93"/>
      <c r="Y34" s="93"/>
      <c r="Z34" s="93"/>
      <c r="AA34" s="93"/>
      <c r="AB34" s="93"/>
      <c r="AC34" s="93"/>
      <c r="AE34" s="139"/>
      <c r="AF34" s="139"/>
      <c r="AG34" s="93"/>
      <c r="AH34" s="93"/>
      <c r="AI34" s="93"/>
      <c r="AJ34" s="93"/>
      <c r="AK34" s="93"/>
      <c r="AL34" s="93"/>
      <c r="AM34" s="93"/>
      <c r="AN34" s="93"/>
      <c r="AP34" s="139"/>
      <c r="AQ34" s="93"/>
      <c r="AR34" s="93"/>
      <c r="AS34" s="93"/>
      <c r="AT34" s="93"/>
      <c r="AU34" s="93"/>
      <c r="AV34" s="93"/>
      <c r="AW34" s="93"/>
      <c r="AX34" s="93"/>
    </row>
    <row r="35" spans="1:50" ht="16.5" x14ac:dyDescent="0.25">
      <c r="A35" s="191" t="s">
        <v>139</v>
      </c>
      <c r="B35" s="50"/>
      <c r="C35" s="238" t="s">
        <v>118</v>
      </c>
      <c r="D35" s="191">
        <v>5</v>
      </c>
      <c r="E35" s="50">
        <f t="shared" si="9"/>
        <v>150</v>
      </c>
      <c r="F35" s="233">
        <f t="shared" si="10"/>
        <v>64</v>
      </c>
      <c r="G35" s="52">
        <v>32</v>
      </c>
      <c r="H35" s="52">
        <v>32</v>
      </c>
      <c r="I35" s="52"/>
      <c r="J35" s="54">
        <f t="shared" si="11"/>
        <v>86</v>
      </c>
      <c r="K35" s="162"/>
      <c r="L35" s="151"/>
      <c r="M35" s="172">
        <v>5</v>
      </c>
      <c r="N35" s="151"/>
      <c r="O35" s="151"/>
      <c r="P35" s="151"/>
      <c r="Q35" s="151"/>
      <c r="R35" s="152"/>
      <c r="S35" s="50" t="s">
        <v>69</v>
      </c>
      <c r="T35" s="120" t="s">
        <v>446</v>
      </c>
      <c r="U35" s="72"/>
      <c r="V35" s="93"/>
      <c r="W35" s="93"/>
      <c r="X35" s="93"/>
      <c r="Y35" s="93"/>
      <c r="Z35" s="93"/>
      <c r="AA35" s="93"/>
      <c r="AB35" s="93"/>
      <c r="AC35" s="93"/>
      <c r="AE35" s="139"/>
      <c r="AF35" s="139"/>
      <c r="AG35" s="93"/>
      <c r="AH35" s="93"/>
      <c r="AI35" s="93"/>
      <c r="AJ35" s="93"/>
      <c r="AK35" s="93"/>
      <c r="AL35" s="93"/>
      <c r="AM35" s="93"/>
      <c r="AN35" s="93"/>
      <c r="AP35" s="139"/>
      <c r="AQ35" s="93"/>
      <c r="AR35" s="93"/>
      <c r="AS35" s="93"/>
      <c r="AT35" s="93"/>
      <c r="AU35" s="93"/>
      <c r="AV35" s="93"/>
      <c r="AW35" s="93"/>
      <c r="AX35" s="93"/>
    </row>
    <row r="36" spans="1:50" ht="16.5" x14ac:dyDescent="0.25">
      <c r="A36" s="191" t="s">
        <v>140</v>
      </c>
      <c r="B36" s="50"/>
      <c r="C36" s="238" t="s">
        <v>156</v>
      </c>
      <c r="D36" s="191">
        <v>4</v>
      </c>
      <c r="E36" s="50">
        <f t="shared" si="9"/>
        <v>120</v>
      </c>
      <c r="F36" s="233">
        <f t="shared" si="10"/>
        <v>60</v>
      </c>
      <c r="G36" s="52">
        <v>30</v>
      </c>
      <c r="H36" s="52"/>
      <c r="I36" s="52">
        <v>30</v>
      </c>
      <c r="J36" s="54">
        <f t="shared" si="11"/>
        <v>60</v>
      </c>
      <c r="K36" s="162"/>
      <c r="L36" s="151"/>
      <c r="M36" s="151">
        <v>4</v>
      </c>
      <c r="N36" s="151"/>
      <c r="O36" s="151"/>
      <c r="P36" s="151"/>
      <c r="Q36" s="151"/>
      <c r="R36" s="152"/>
      <c r="S36" s="50" t="s">
        <v>71</v>
      </c>
      <c r="T36" s="120" t="s">
        <v>447</v>
      </c>
      <c r="U36" s="72"/>
      <c r="V36" s="93"/>
      <c r="W36" s="93"/>
      <c r="X36" s="93"/>
      <c r="Y36" s="93"/>
      <c r="Z36" s="93"/>
      <c r="AA36" s="93"/>
      <c r="AB36" s="93"/>
      <c r="AC36" s="93"/>
      <c r="AE36" s="139"/>
      <c r="AF36" s="139"/>
      <c r="AG36" s="93"/>
      <c r="AH36" s="93"/>
      <c r="AI36" s="93"/>
      <c r="AJ36" s="93"/>
      <c r="AK36" s="93"/>
      <c r="AL36" s="93"/>
      <c r="AM36" s="93"/>
      <c r="AN36" s="93"/>
      <c r="AP36" s="139"/>
      <c r="AQ36" s="93"/>
      <c r="AR36" s="93"/>
      <c r="AS36" s="93"/>
      <c r="AT36" s="93"/>
      <c r="AU36" s="93"/>
      <c r="AV36" s="93"/>
      <c r="AW36" s="93"/>
      <c r="AX36" s="93"/>
    </row>
    <row r="37" spans="1:50" ht="16.5" x14ac:dyDescent="0.25">
      <c r="A37" s="191" t="s">
        <v>141</v>
      </c>
      <c r="B37" s="50"/>
      <c r="C37" s="238" t="s">
        <v>122</v>
      </c>
      <c r="D37" s="191">
        <v>5</v>
      </c>
      <c r="E37" s="50">
        <f t="shared" si="9"/>
        <v>150</v>
      </c>
      <c r="F37" s="233">
        <f t="shared" si="10"/>
        <v>64</v>
      </c>
      <c r="G37" s="52">
        <v>32</v>
      </c>
      <c r="H37" s="52"/>
      <c r="I37" s="52">
        <v>32</v>
      </c>
      <c r="J37" s="54">
        <f t="shared" si="11"/>
        <v>86</v>
      </c>
      <c r="K37" s="162"/>
      <c r="L37" s="151"/>
      <c r="M37" s="172">
        <v>5</v>
      </c>
      <c r="N37" s="151"/>
      <c r="O37" s="151"/>
      <c r="P37" s="151"/>
      <c r="Q37" s="151"/>
      <c r="R37" s="152"/>
      <c r="S37" s="50" t="s">
        <v>69</v>
      </c>
      <c r="T37" s="122" t="s">
        <v>448</v>
      </c>
      <c r="U37" s="72"/>
      <c r="V37" s="93"/>
      <c r="W37" s="93"/>
      <c r="X37" s="93"/>
      <c r="Y37" s="93"/>
      <c r="Z37" s="93"/>
      <c r="AA37" s="93"/>
      <c r="AB37" s="93"/>
      <c r="AC37" s="93"/>
      <c r="AE37" s="139"/>
      <c r="AF37" s="139"/>
      <c r="AG37" s="93"/>
      <c r="AH37" s="93"/>
      <c r="AI37" s="93"/>
      <c r="AJ37" s="93"/>
      <c r="AK37" s="93"/>
      <c r="AL37" s="93"/>
      <c r="AM37" s="93"/>
      <c r="AN37" s="93"/>
      <c r="AP37" s="139"/>
      <c r="AQ37" s="93"/>
      <c r="AR37" s="93"/>
      <c r="AS37" s="93"/>
      <c r="AT37" s="93"/>
      <c r="AU37" s="93"/>
      <c r="AV37" s="93"/>
      <c r="AW37" s="93"/>
      <c r="AX37" s="93"/>
    </row>
    <row r="38" spans="1:50" ht="16.5" x14ac:dyDescent="0.25">
      <c r="A38" s="191" t="s">
        <v>178</v>
      </c>
      <c r="B38" s="50"/>
      <c r="C38" s="238" t="s">
        <v>124</v>
      </c>
      <c r="D38" s="191">
        <v>4</v>
      </c>
      <c r="E38" s="50">
        <f t="shared" si="9"/>
        <v>120</v>
      </c>
      <c r="F38" s="233">
        <f t="shared" si="10"/>
        <v>60</v>
      </c>
      <c r="G38" s="52">
        <v>30</v>
      </c>
      <c r="H38" s="52"/>
      <c r="I38" s="52">
        <v>30</v>
      </c>
      <c r="J38" s="54">
        <f t="shared" si="11"/>
        <v>60</v>
      </c>
      <c r="K38" s="162"/>
      <c r="L38" s="151"/>
      <c r="M38" s="151"/>
      <c r="N38" s="151">
        <v>4</v>
      </c>
      <c r="O38" s="151"/>
      <c r="P38" s="151"/>
      <c r="Q38" s="151"/>
      <c r="R38" s="152"/>
      <c r="S38" s="50" t="s">
        <v>71</v>
      </c>
      <c r="T38" s="122" t="s">
        <v>448</v>
      </c>
      <c r="U38" s="72"/>
      <c r="V38" s="93"/>
      <c r="W38" s="93"/>
      <c r="X38" s="93"/>
      <c r="Y38" s="93"/>
      <c r="Z38" s="93"/>
      <c r="AA38" s="93"/>
      <c r="AB38" s="93"/>
      <c r="AC38" s="93"/>
      <c r="AE38" s="139"/>
      <c r="AF38" s="139"/>
      <c r="AG38" s="93"/>
      <c r="AH38" s="93"/>
      <c r="AI38" s="93"/>
      <c r="AJ38" s="93"/>
      <c r="AK38" s="93"/>
      <c r="AL38" s="93"/>
      <c r="AM38" s="93"/>
      <c r="AN38" s="93"/>
      <c r="AP38" s="139"/>
      <c r="AQ38" s="93"/>
      <c r="AR38" s="93"/>
      <c r="AS38" s="93"/>
      <c r="AT38" s="93"/>
      <c r="AU38" s="93"/>
      <c r="AV38" s="93"/>
      <c r="AW38" s="93"/>
      <c r="AX38" s="93"/>
    </row>
    <row r="39" spans="1:50" ht="33" x14ac:dyDescent="0.25">
      <c r="A39" s="191" t="s">
        <v>142</v>
      </c>
      <c r="B39" s="50"/>
      <c r="C39" s="238" t="s">
        <v>121</v>
      </c>
      <c r="D39" s="191">
        <v>5</v>
      </c>
      <c r="E39" s="50">
        <f t="shared" si="9"/>
        <v>150</v>
      </c>
      <c r="F39" s="233">
        <f>SUM(G39:I39)</f>
        <v>64</v>
      </c>
      <c r="G39" s="52">
        <v>32</v>
      </c>
      <c r="H39" s="52"/>
      <c r="I39" s="52">
        <v>32</v>
      </c>
      <c r="J39" s="54">
        <f t="shared" si="11"/>
        <v>86</v>
      </c>
      <c r="K39" s="162"/>
      <c r="L39" s="151"/>
      <c r="M39" s="151"/>
      <c r="N39" s="172">
        <v>5</v>
      </c>
      <c r="O39" s="151"/>
      <c r="P39" s="151"/>
      <c r="Q39" s="151"/>
      <c r="R39" s="152"/>
      <c r="S39" s="50" t="s">
        <v>69</v>
      </c>
      <c r="T39" s="120" t="s">
        <v>449</v>
      </c>
      <c r="U39" s="72"/>
      <c r="V39" s="93"/>
      <c r="W39" s="93"/>
      <c r="X39" s="93"/>
      <c r="Y39" s="93"/>
      <c r="Z39" s="93"/>
      <c r="AA39" s="93"/>
      <c r="AB39" s="93"/>
      <c r="AC39" s="93"/>
      <c r="AE39" s="139"/>
      <c r="AF39" s="139"/>
      <c r="AG39" s="93"/>
      <c r="AH39" s="93"/>
      <c r="AI39" s="93"/>
      <c r="AJ39" s="93"/>
      <c r="AK39" s="93"/>
      <c r="AL39" s="93"/>
      <c r="AM39" s="93"/>
      <c r="AN39" s="93"/>
      <c r="AP39" s="139"/>
      <c r="AQ39" s="93"/>
      <c r="AR39" s="93"/>
      <c r="AS39" s="93"/>
      <c r="AT39" s="93"/>
      <c r="AU39" s="93"/>
      <c r="AV39" s="93"/>
      <c r="AW39" s="93"/>
      <c r="AX39" s="93"/>
    </row>
    <row r="40" spans="1:50" ht="33" x14ac:dyDescent="0.25">
      <c r="A40" s="191" t="s">
        <v>143</v>
      </c>
      <c r="B40" s="50"/>
      <c r="C40" s="238" t="s">
        <v>396</v>
      </c>
      <c r="D40" s="191">
        <v>1</v>
      </c>
      <c r="E40" s="50">
        <f t="shared" si="9"/>
        <v>30</v>
      </c>
      <c r="F40" s="233">
        <f t="shared" ref="F40:F41" si="12">SUM(G40:I40)</f>
        <v>0</v>
      </c>
      <c r="G40" s="52"/>
      <c r="H40" s="52"/>
      <c r="I40" s="52"/>
      <c r="J40" s="54">
        <f t="shared" si="11"/>
        <v>30</v>
      </c>
      <c r="K40" s="162"/>
      <c r="L40" s="151"/>
      <c r="M40" s="151"/>
      <c r="N40" s="151">
        <v>1</v>
      </c>
      <c r="O40" s="151"/>
      <c r="P40" s="151"/>
      <c r="Q40" s="151"/>
      <c r="R40" s="152"/>
      <c r="S40" s="50" t="s">
        <v>127</v>
      </c>
      <c r="T40" s="122" t="s">
        <v>450</v>
      </c>
      <c r="U40" s="72"/>
      <c r="V40" s="93"/>
      <c r="W40" s="93"/>
      <c r="X40" s="93"/>
      <c r="Y40" s="93"/>
      <c r="Z40" s="93"/>
      <c r="AA40" s="93"/>
      <c r="AB40" s="93"/>
      <c r="AC40" s="93"/>
      <c r="AE40" s="139"/>
      <c r="AF40" s="139"/>
      <c r="AG40" s="93"/>
      <c r="AH40" s="93"/>
      <c r="AI40" s="93"/>
      <c r="AJ40" s="93"/>
      <c r="AK40" s="93"/>
      <c r="AL40" s="93"/>
      <c r="AM40" s="93"/>
      <c r="AN40" s="93"/>
      <c r="AP40" s="139"/>
      <c r="AQ40" s="93"/>
      <c r="AR40" s="93"/>
      <c r="AS40" s="93"/>
      <c r="AT40" s="93"/>
      <c r="AU40" s="93"/>
      <c r="AV40" s="93"/>
      <c r="AW40" s="93"/>
      <c r="AX40" s="93"/>
    </row>
    <row r="41" spans="1:50" ht="16.5" x14ac:dyDescent="0.25">
      <c r="A41" s="191" t="s">
        <v>144</v>
      </c>
      <c r="B41" s="197"/>
      <c r="C41" s="239" t="s">
        <v>175</v>
      </c>
      <c r="D41" s="191">
        <v>5</v>
      </c>
      <c r="E41" s="50">
        <f t="shared" si="9"/>
        <v>150</v>
      </c>
      <c r="F41" s="233">
        <f t="shared" si="12"/>
        <v>64</v>
      </c>
      <c r="G41" s="52">
        <v>32</v>
      </c>
      <c r="H41" s="52"/>
      <c r="I41" s="52">
        <v>32</v>
      </c>
      <c r="J41" s="54">
        <f t="shared" si="11"/>
        <v>86</v>
      </c>
      <c r="K41" s="163"/>
      <c r="L41" s="164"/>
      <c r="M41" s="164"/>
      <c r="N41" s="259">
        <v>5</v>
      </c>
      <c r="O41" s="164"/>
      <c r="P41" s="164"/>
      <c r="Q41" s="164"/>
      <c r="R41" s="165"/>
      <c r="S41" s="50" t="s">
        <v>69</v>
      </c>
      <c r="T41" s="122" t="s">
        <v>280</v>
      </c>
      <c r="U41" s="72"/>
      <c r="V41" s="93"/>
      <c r="W41" s="93"/>
      <c r="X41" s="93"/>
      <c r="Y41" s="208"/>
      <c r="Z41" s="93"/>
      <c r="AA41" s="93"/>
      <c r="AB41" s="93"/>
      <c r="AC41" s="93"/>
      <c r="AE41" s="139"/>
      <c r="AF41" s="139"/>
      <c r="AG41" s="93"/>
      <c r="AH41" s="93"/>
      <c r="AI41" s="93"/>
      <c r="AJ41" s="208"/>
      <c r="AK41" s="93"/>
      <c r="AL41" s="93"/>
      <c r="AM41" s="93"/>
      <c r="AN41" s="93"/>
      <c r="AP41" s="139"/>
      <c r="AQ41" s="93"/>
      <c r="AR41" s="93"/>
      <c r="AS41" s="93"/>
      <c r="AT41" s="208"/>
      <c r="AU41" s="93"/>
      <c r="AV41" s="93"/>
      <c r="AW41" s="93"/>
      <c r="AX41" s="93"/>
    </row>
    <row r="42" spans="1:50" ht="16.5" x14ac:dyDescent="0.25">
      <c r="A42" s="191" t="s">
        <v>145</v>
      </c>
      <c r="B42" s="50"/>
      <c r="C42" s="238" t="s">
        <v>177</v>
      </c>
      <c r="D42" s="191">
        <v>5</v>
      </c>
      <c r="E42" s="50">
        <f t="shared" si="9"/>
        <v>150</v>
      </c>
      <c r="F42" s="233">
        <f>SUM(G42:I42)</f>
        <v>64</v>
      </c>
      <c r="G42" s="52">
        <v>32</v>
      </c>
      <c r="H42" s="52"/>
      <c r="I42" s="52">
        <v>32</v>
      </c>
      <c r="J42" s="54">
        <f t="shared" si="11"/>
        <v>86</v>
      </c>
      <c r="K42" s="162"/>
      <c r="L42" s="151"/>
      <c r="M42" s="151"/>
      <c r="N42" s="151"/>
      <c r="O42" s="172">
        <v>5</v>
      </c>
      <c r="P42" s="151"/>
      <c r="Q42" s="151"/>
      <c r="R42" s="152"/>
      <c r="S42" s="50" t="s">
        <v>69</v>
      </c>
      <c r="T42" s="122" t="s">
        <v>451</v>
      </c>
      <c r="U42" s="72"/>
      <c r="V42" s="93"/>
      <c r="W42" s="93"/>
      <c r="X42" s="208"/>
      <c r="Y42" s="208"/>
      <c r="Z42" s="93"/>
      <c r="AA42" s="93"/>
      <c r="AB42" s="93"/>
      <c r="AC42" s="93"/>
      <c r="AE42" s="139"/>
      <c r="AF42" s="139"/>
      <c r="AG42" s="93"/>
      <c r="AH42" s="93"/>
      <c r="AI42" s="208"/>
      <c r="AJ42" s="208"/>
      <c r="AK42" s="93"/>
      <c r="AL42" s="93"/>
      <c r="AM42" s="93"/>
      <c r="AN42" s="93"/>
      <c r="AP42" s="139"/>
      <c r="AQ42" s="93"/>
      <c r="AR42" s="93"/>
      <c r="AS42" s="208"/>
      <c r="AT42" s="208"/>
      <c r="AU42" s="93"/>
      <c r="AV42" s="93"/>
      <c r="AW42" s="93"/>
      <c r="AX42" s="93"/>
    </row>
    <row r="43" spans="1:50" ht="16.5" x14ac:dyDescent="0.25">
      <c r="A43" s="191" t="s">
        <v>182</v>
      </c>
      <c r="B43" s="50"/>
      <c r="C43" s="238" t="s">
        <v>123</v>
      </c>
      <c r="D43" s="191">
        <v>5</v>
      </c>
      <c r="E43" s="50">
        <f t="shared" si="9"/>
        <v>150</v>
      </c>
      <c r="F43" s="233">
        <f>SUM(G43:I43)</f>
        <v>64</v>
      </c>
      <c r="G43" s="52">
        <v>32</v>
      </c>
      <c r="H43" s="52"/>
      <c r="I43" s="52">
        <v>32</v>
      </c>
      <c r="J43" s="54">
        <f t="shared" si="11"/>
        <v>86</v>
      </c>
      <c r="K43" s="162"/>
      <c r="L43" s="151"/>
      <c r="M43" s="151"/>
      <c r="N43" s="151"/>
      <c r="O43" s="172"/>
      <c r="P43" s="172">
        <v>5</v>
      </c>
      <c r="Q43" s="151"/>
      <c r="R43" s="152"/>
      <c r="S43" s="50" t="s">
        <v>69</v>
      </c>
      <c r="T43" s="120" t="s">
        <v>452</v>
      </c>
      <c r="U43" s="72"/>
      <c r="V43" s="93"/>
      <c r="W43" s="93"/>
      <c r="X43" s="208"/>
      <c r="Y43" s="208"/>
      <c r="Z43" s="93"/>
      <c r="AA43" s="93"/>
      <c r="AB43" s="93"/>
      <c r="AC43" s="93"/>
      <c r="AE43" s="139"/>
      <c r="AF43" s="139"/>
      <c r="AG43" s="93"/>
      <c r="AH43" s="93"/>
      <c r="AI43" s="208"/>
      <c r="AJ43" s="208"/>
      <c r="AK43" s="93"/>
      <c r="AL43" s="93"/>
      <c r="AM43" s="93"/>
      <c r="AN43" s="93"/>
      <c r="AP43" s="139"/>
      <c r="AQ43" s="93"/>
      <c r="AR43" s="93"/>
      <c r="AS43" s="208"/>
      <c r="AT43" s="208"/>
      <c r="AU43" s="93"/>
      <c r="AV43" s="93"/>
      <c r="AW43" s="93"/>
      <c r="AX43" s="93"/>
    </row>
    <row r="44" spans="1:50" ht="16.5" x14ac:dyDescent="0.25">
      <c r="A44" s="191" t="s">
        <v>183</v>
      </c>
      <c r="B44" s="50"/>
      <c r="C44" s="238" t="s">
        <v>125</v>
      </c>
      <c r="D44" s="191">
        <v>5</v>
      </c>
      <c r="E44" s="50">
        <f t="shared" si="9"/>
        <v>150</v>
      </c>
      <c r="F44" s="233">
        <f>SUM(G44:I44)</f>
        <v>64</v>
      </c>
      <c r="G44" s="52">
        <v>32</v>
      </c>
      <c r="H44" s="52"/>
      <c r="I44" s="52">
        <v>32</v>
      </c>
      <c r="J44" s="54">
        <f t="shared" si="11"/>
        <v>86</v>
      </c>
      <c r="K44" s="162"/>
      <c r="L44" s="151"/>
      <c r="M44" s="151"/>
      <c r="N44" s="151"/>
      <c r="O44" s="172">
        <v>5</v>
      </c>
      <c r="P44" s="172"/>
      <c r="Q44" s="151"/>
      <c r="R44" s="152"/>
      <c r="S44" s="50" t="s">
        <v>69</v>
      </c>
      <c r="T44" s="122" t="s">
        <v>448</v>
      </c>
      <c r="U44" s="72"/>
      <c r="V44" s="93"/>
      <c r="W44" s="93"/>
      <c r="X44" s="208"/>
      <c r="Y44" s="208"/>
      <c r="Z44" s="93"/>
      <c r="AA44" s="93"/>
      <c r="AB44" s="93"/>
      <c r="AC44" s="93"/>
      <c r="AE44" s="139"/>
      <c r="AF44" s="139"/>
      <c r="AG44" s="93"/>
      <c r="AH44" s="93"/>
      <c r="AI44" s="208"/>
      <c r="AJ44" s="208"/>
      <c r="AK44" s="93"/>
      <c r="AL44" s="93"/>
      <c r="AM44" s="93"/>
      <c r="AN44" s="93"/>
      <c r="AP44" s="139"/>
      <c r="AQ44" s="93"/>
      <c r="AR44" s="93"/>
      <c r="AS44" s="208"/>
      <c r="AT44" s="208"/>
      <c r="AU44" s="93"/>
      <c r="AV44" s="93"/>
      <c r="AW44" s="93"/>
      <c r="AX44" s="93"/>
    </row>
    <row r="45" spans="1:50" ht="33.75" thickBot="1" x14ac:dyDescent="0.3">
      <c r="A45" s="48" t="s">
        <v>268</v>
      </c>
      <c r="B45" s="198"/>
      <c r="C45" s="240" t="s">
        <v>233</v>
      </c>
      <c r="D45" s="192">
        <v>4</v>
      </c>
      <c r="E45" s="51">
        <f>D45*30</f>
        <v>120</v>
      </c>
      <c r="F45" s="234">
        <f>SUM(G45:I45)</f>
        <v>60</v>
      </c>
      <c r="G45" s="241"/>
      <c r="H45" s="241"/>
      <c r="I45" s="59">
        <v>60</v>
      </c>
      <c r="J45" s="61">
        <f>E45-F45</f>
        <v>60</v>
      </c>
      <c r="K45" s="318"/>
      <c r="L45" s="319"/>
      <c r="M45" s="319"/>
      <c r="N45" s="319"/>
      <c r="O45" s="319"/>
      <c r="P45" s="164"/>
      <c r="Q45" s="164">
        <v>4</v>
      </c>
      <c r="R45" s="320"/>
      <c r="S45" s="51" t="s">
        <v>71</v>
      </c>
      <c r="T45" s="121" t="s">
        <v>441</v>
      </c>
      <c r="U45" s="72"/>
      <c r="V45" s="93"/>
      <c r="W45" s="93"/>
      <c r="X45" s="93"/>
      <c r="Y45" s="93"/>
      <c r="Z45" s="93"/>
      <c r="AA45" s="93"/>
      <c r="AB45" s="93"/>
      <c r="AC45" s="93"/>
      <c r="AE45" s="139"/>
      <c r="AF45" s="139"/>
      <c r="AG45" s="93"/>
      <c r="AH45" s="93"/>
      <c r="AI45" s="93"/>
      <c r="AJ45" s="93"/>
      <c r="AK45" s="93"/>
      <c r="AL45" s="93"/>
      <c r="AM45" s="93"/>
      <c r="AN45" s="93"/>
      <c r="AP45" s="139"/>
      <c r="AQ45" s="93"/>
      <c r="AR45" s="93"/>
      <c r="AS45" s="93"/>
      <c r="AT45" s="93"/>
      <c r="AU45" s="93"/>
      <c r="AV45" s="93"/>
      <c r="AW45" s="93"/>
      <c r="AX45" s="93"/>
    </row>
    <row r="46" spans="1:50" ht="17.25" thickBot="1" x14ac:dyDescent="0.3">
      <c r="A46" s="669" t="s">
        <v>70</v>
      </c>
      <c r="B46" s="695"/>
      <c r="C46" s="670"/>
      <c r="D46" s="47">
        <f>SUM(D27:D45)</f>
        <v>86</v>
      </c>
      <c r="E46" s="47">
        <f t="shared" ref="E46:R46" si="13">SUM(E27:E45)</f>
        <v>2580</v>
      </c>
      <c r="F46" s="47">
        <f t="shared" si="13"/>
        <v>1142</v>
      </c>
      <c r="G46" s="47">
        <f t="shared" si="13"/>
        <v>512</v>
      </c>
      <c r="H46" s="47">
        <f t="shared" si="13"/>
        <v>162</v>
      </c>
      <c r="I46" s="47">
        <f t="shared" si="13"/>
        <v>468</v>
      </c>
      <c r="J46" s="47">
        <f t="shared" si="13"/>
        <v>1438</v>
      </c>
      <c r="K46" s="73">
        <f t="shared" si="13"/>
        <v>15</v>
      </c>
      <c r="L46" s="73">
        <f t="shared" si="13"/>
        <v>13</v>
      </c>
      <c r="M46" s="73">
        <f t="shared" si="13"/>
        <v>19</v>
      </c>
      <c r="N46" s="73">
        <f t="shared" si="13"/>
        <v>20</v>
      </c>
      <c r="O46" s="73">
        <f t="shared" si="13"/>
        <v>10</v>
      </c>
      <c r="P46" s="73">
        <f t="shared" si="13"/>
        <v>5</v>
      </c>
      <c r="Q46" s="73">
        <f t="shared" si="13"/>
        <v>4</v>
      </c>
      <c r="R46" s="227">
        <f t="shared" si="13"/>
        <v>0</v>
      </c>
      <c r="S46" s="76"/>
      <c r="T46" s="213"/>
    </row>
    <row r="47" spans="1:50" s="58" customFormat="1" x14ac:dyDescent="0.25">
      <c r="A47" s="67"/>
      <c r="B47" s="67"/>
      <c r="C47" s="67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T47" s="216"/>
    </row>
    <row r="48" spans="1:50" s="71" customFormat="1" ht="25.5" x14ac:dyDescent="0.25">
      <c r="C48" s="78" t="s">
        <v>85</v>
      </c>
      <c r="T48" s="214"/>
    </row>
    <row r="49" spans="1:50" s="79" customFormat="1" ht="19.5" thickBot="1" x14ac:dyDescent="0.35">
      <c r="A49" s="673" t="s">
        <v>151</v>
      </c>
      <c r="B49" s="697"/>
      <c r="C49" s="673"/>
      <c r="D49" s="673"/>
      <c r="E49" s="673"/>
      <c r="F49" s="673"/>
      <c r="G49" s="673"/>
      <c r="H49" s="673"/>
      <c r="I49" s="673"/>
      <c r="J49" s="673"/>
      <c r="K49" s="673"/>
      <c r="L49" s="673"/>
      <c r="M49" s="673"/>
      <c r="N49" s="673"/>
      <c r="O49" s="673"/>
      <c r="P49" s="673"/>
      <c r="Q49" s="673"/>
      <c r="R49" s="673"/>
      <c r="S49" s="673"/>
      <c r="T49" s="673"/>
    </row>
    <row r="50" spans="1:50" s="58" customFormat="1" ht="16.5" x14ac:dyDescent="0.25">
      <c r="A50" s="190" t="s">
        <v>97</v>
      </c>
      <c r="B50" s="49"/>
      <c r="C50" s="109" t="s">
        <v>152</v>
      </c>
      <c r="D50" s="190">
        <v>5</v>
      </c>
      <c r="E50" s="49">
        <f t="shared" ref="E50:E53" si="14">D50*30</f>
        <v>150</v>
      </c>
      <c r="F50" s="232">
        <f t="shared" ref="F50:F53" si="15">SUM(G50:I50)</f>
        <v>64</v>
      </c>
      <c r="G50" s="63">
        <v>32</v>
      </c>
      <c r="H50" s="63"/>
      <c r="I50" s="63">
        <v>32</v>
      </c>
      <c r="J50" s="64">
        <f t="shared" ref="J50:J53" si="16">E50-F50</f>
        <v>86</v>
      </c>
      <c r="K50" s="147"/>
      <c r="L50" s="148"/>
      <c r="M50" s="148">
        <v>5</v>
      </c>
      <c r="N50" s="148"/>
      <c r="O50" s="148"/>
      <c r="P50" s="148"/>
      <c r="Q50" s="148"/>
      <c r="R50" s="149"/>
      <c r="S50" s="49" t="s">
        <v>71</v>
      </c>
      <c r="T50" s="102"/>
      <c r="U50" s="72"/>
      <c r="V50" s="93"/>
      <c r="W50" s="93"/>
      <c r="X50" s="93"/>
      <c r="Y50" s="93"/>
      <c r="Z50" s="93"/>
      <c r="AA50" s="93"/>
      <c r="AB50" s="93"/>
      <c r="AC50" s="93"/>
      <c r="AE50" s="139"/>
      <c r="AF50" s="139"/>
      <c r="AG50" s="93"/>
      <c r="AH50" s="93"/>
      <c r="AI50" s="93"/>
      <c r="AJ50" s="93"/>
      <c r="AK50" s="93"/>
      <c r="AL50" s="93"/>
      <c r="AM50" s="93"/>
      <c r="AN50" s="93"/>
      <c r="AP50" s="139"/>
      <c r="AQ50" s="93"/>
      <c r="AR50" s="93"/>
      <c r="AS50" s="93"/>
      <c r="AT50" s="93"/>
      <c r="AU50" s="93"/>
      <c r="AV50" s="93"/>
      <c r="AW50" s="93"/>
      <c r="AX50" s="93"/>
    </row>
    <row r="51" spans="1:50" s="58" customFormat="1" ht="16.5" x14ac:dyDescent="0.25">
      <c r="A51" s="191" t="s">
        <v>98</v>
      </c>
      <c r="B51" s="50"/>
      <c r="C51" s="110" t="s">
        <v>96</v>
      </c>
      <c r="D51" s="191">
        <v>5</v>
      </c>
      <c r="E51" s="50">
        <f t="shared" si="14"/>
        <v>150</v>
      </c>
      <c r="F51" s="233">
        <f t="shared" si="15"/>
        <v>64</v>
      </c>
      <c r="G51" s="52">
        <v>32</v>
      </c>
      <c r="H51" s="52"/>
      <c r="I51" s="52">
        <v>32</v>
      </c>
      <c r="J51" s="54">
        <f t="shared" si="16"/>
        <v>86</v>
      </c>
      <c r="K51" s="150"/>
      <c r="L51" s="151"/>
      <c r="M51" s="151"/>
      <c r="N51" s="151">
        <v>5</v>
      </c>
      <c r="O51" s="151"/>
      <c r="P51" s="151"/>
      <c r="Q51" s="151"/>
      <c r="R51" s="152"/>
      <c r="S51" s="50" t="s">
        <v>71</v>
      </c>
      <c r="T51" s="120"/>
      <c r="U51" s="72"/>
      <c r="V51" s="93"/>
      <c r="W51" s="93"/>
      <c r="X51" s="93"/>
      <c r="Y51" s="93"/>
      <c r="Z51" s="93"/>
      <c r="AA51" s="93"/>
      <c r="AB51" s="93"/>
      <c r="AC51" s="93"/>
      <c r="AE51" s="139"/>
      <c r="AF51" s="139"/>
      <c r="AG51" s="93"/>
      <c r="AH51" s="93"/>
      <c r="AI51" s="93"/>
      <c r="AJ51" s="93"/>
      <c r="AK51" s="93"/>
      <c r="AL51" s="93"/>
      <c r="AM51" s="93"/>
      <c r="AN51" s="93"/>
      <c r="AP51" s="139"/>
      <c r="AQ51" s="93"/>
      <c r="AR51" s="93"/>
      <c r="AS51" s="93"/>
      <c r="AT51" s="93"/>
      <c r="AU51" s="93"/>
      <c r="AV51" s="93"/>
      <c r="AW51" s="93"/>
      <c r="AX51" s="93"/>
    </row>
    <row r="52" spans="1:50" s="58" customFormat="1" ht="16.5" x14ac:dyDescent="0.25">
      <c r="A52" s="191" t="s">
        <v>99</v>
      </c>
      <c r="B52" s="50"/>
      <c r="C52" s="110" t="s">
        <v>96</v>
      </c>
      <c r="D52" s="191">
        <v>5</v>
      </c>
      <c r="E52" s="50">
        <f t="shared" si="14"/>
        <v>150</v>
      </c>
      <c r="F52" s="233">
        <f t="shared" si="15"/>
        <v>64</v>
      </c>
      <c r="G52" s="52">
        <v>32</v>
      </c>
      <c r="H52" s="52"/>
      <c r="I52" s="52">
        <v>32</v>
      </c>
      <c r="J52" s="54">
        <f t="shared" si="16"/>
        <v>86</v>
      </c>
      <c r="K52" s="150"/>
      <c r="L52" s="151"/>
      <c r="M52" s="151"/>
      <c r="N52" s="151"/>
      <c r="O52" s="151">
        <v>5</v>
      </c>
      <c r="P52" s="151"/>
      <c r="Q52" s="151"/>
      <c r="R52" s="152"/>
      <c r="S52" s="50" t="s">
        <v>71</v>
      </c>
      <c r="T52" s="120"/>
      <c r="U52" s="72"/>
      <c r="V52" s="93"/>
      <c r="W52" s="93"/>
      <c r="X52" s="93"/>
      <c r="Y52" s="93"/>
      <c r="Z52" s="93"/>
      <c r="AA52" s="93"/>
      <c r="AB52" s="93"/>
      <c r="AC52" s="93"/>
      <c r="AE52" s="139"/>
      <c r="AF52" s="139"/>
      <c r="AG52" s="93"/>
      <c r="AH52" s="93"/>
      <c r="AI52" s="93"/>
      <c r="AJ52" s="93"/>
      <c r="AK52" s="93"/>
      <c r="AL52" s="93"/>
      <c r="AM52" s="93"/>
      <c r="AN52" s="93"/>
      <c r="AP52" s="139"/>
      <c r="AQ52" s="93"/>
      <c r="AR52" s="93"/>
      <c r="AS52" s="93"/>
      <c r="AT52" s="93"/>
      <c r="AU52" s="93"/>
      <c r="AV52" s="93"/>
      <c r="AW52" s="93"/>
      <c r="AX52" s="93"/>
    </row>
    <row r="53" spans="1:50" s="58" customFormat="1" ht="17.25" thickBot="1" x14ac:dyDescent="0.3">
      <c r="A53" s="192" t="s">
        <v>100</v>
      </c>
      <c r="B53" s="196"/>
      <c r="C53" s="200" t="s">
        <v>96</v>
      </c>
      <c r="D53" s="195">
        <v>5</v>
      </c>
      <c r="E53" s="51">
        <f t="shared" si="14"/>
        <v>150</v>
      </c>
      <c r="F53" s="234">
        <f t="shared" si="15"/>
        <v>64</v>
      </c>
      <c r="G53" s="60">
        <v>32</v>
      </c>
      <c r="H53" s="60"/>
      <c r="I53" s="60">
        <v>32</v>
      </c>
      <c r="J53" s="61">
        <f t="shared" si="16"/>
        <v>86</v>
      </c>
      <c r="K53" s="156"/>
      <c r="L53" s="157"/>
      <c r="M53" s="157"/>
      <c r="N53" s="157"/>
      <c r="O53" s="157"/>
      <c r="P53" s="157">
        <v>5</v>
      </c>
      <c r="Q53" s="157"/>
      <c r="R53" s="158"/>
      <c r="S53" s="51" t="s">
        <v>71</v>
      </c>
      <c r="T53" s="409"/>
      <c r="U53" s="72"/>
      <c r="V53" s="93"/>
      <c r="W53" s="93"/>
      <c r="X53" s="93"/>
      <c r="Y53" s="93"/>
      <c r="Z53" s="93"/>
      <c r="AA53" s="93"/>
      <c r="AB53" s="93"/>
      <c r="AC53" s="93"/>
      <c r="AE53" s="139"/>
      <c r="AF53" s="139"/>
      <c r="AG53" s="93"/>
      <c r="AH53" s="93"/>
      <c r="AI53" s="93"/>
      <c r="AJ53" s="93"/>
      <c r="AK53" s="93"/>
      <c r="AL53" s="93"/>
      <c r="AM53" s="93"/>
      <c r="AN53" s="93"/>
      <c r="AP53" s="139"/>
      <c r="AQ53" s="93"/>
      <c r="AR53" s="93"/>
      <c r="AS53" s="93"/>
      <c r="AT53" s="93"/>
      <c r="AU53" s="93"/>
      <c r="AV53" s="93"/>
      <c r="AW53" s="93"/>
      <c r="AX53" s="93"/>
    </row>
    <row r="54" spans="1:50" s="58" customFormat="1" ht="24" thickBot="1" x14ac:dyDescent="0.3">
      <c r="A54" s="103"/>
      <c r="B54" s="103"/>
      <c r="C54" s="273" t="s">
        <v>300</v>
      </c>
      <c r="D54" s="274"/>
      <c r="E54" s="274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217"/>
    </row>
    <row r="55" spans="1:50" s="58" customFormat="1" ht="16.5" x14ac:dyDescent="0.25">
      <c r="A55" s="49" t="s">
        <v>159</v>
      </c>
      <c r="B55" s="106"/>
      <c r="C55" s="109" t="s">
        <v>157</v>
      </c>
      <c r="D55" s="190">
        <v>5</v>
      </c>
      <c r="E55" s="49">
        <f t="shared" ref="E55:E62" si="17">D55*30</f>
        <v>150</v>
      </c>
      <c r="F55" s="232">
        <f>SUM(G55:I55)</f>
        <v>64</v>
      </c>
      <c r="G55" s="63">
        <v>32</v>
      </c>
      <c r="H55" s="63"/>
      <c r="I55" s="63">
        <v>32</v>
      </c>
      <c r="J55" s="64">
        <f t="shared" ref="J55:J62" si="18">E55-F55</f>
        <v>86</v>
      </c>
      <c r="K55" s="147"/>
      <c r="L55" s="148"/>
      <c r="M55" s="148"/>
      <c r="N55" s="255">
        <v>5</v>
      </c>
      <c r="O55" s="148"/>
      <c r="P55" s="148"/>
      <c r="Q55" s="148"/>
      <c r="R55" s="149"/>
      <c r="S55" s="49" t="s">
        <v>69</v>
      </c>
      <c r="T55" s="102" t="s">
        <v>453</v>
      </c>
    </row>
    <row r="56" spans="1:50" s="58" customFormat="1" ht="16.5" x14ac:dyDescent="0.25">
      <c r="A56" s="50" t="s">
        <v>160</v>
      </c>
      <c r="B56" s="107"/>
      <c r="C56" s="110" t="s">
        <v>179</v>
      </c>
      <c r="D56" s="191">
        <v>6</v>
      </c>
      <c r="E56" s="50">
        <f t="shared" si="17"/>
        <v>180</v>
      </c>
      <c r="F56" s="233">
        <f>SUM(G56:I56)</f>
        <v>74</v>
      </c>
      <c r="G56" s="52">
        <v>32</v>
      </c>
      <c r="H56" s="52"/>
      <c r="I56" s="52">
        <v>42</v>
      </c>
      <c r="J56" s="54">
        <f t="shared" si="18"/>
        <v>106</v>
      </c>
      <c r="K56" s="150"/>
      <c r="L56" s="151"/>
      <c r="M56" s="151"/>
      <c r="N56" s="151"/>
      <c r="O56" s="172">
        <v>6</v>
      </c>
      <c r="P56" s="151"/>
      <c r="Q56" s="151"/>
      <c r="R56" s="152"/>
      <c r="S56" s="50" t="s">
        <v>69</v>
      </c>
      <c r="T56" s="120" t="s">
        <v>453</v>
      </c>
    </row>
    <row r="57" spans="1:50" s="58" customFormat="1" ht="16.5" x14ac:dyDescent="0.25">
      <c r="A57" s="50" t="s">
        <v>161</v>
      </c>
      <c r="B57" s="107"/>
      <c r="C57" s="110" t="s">
        <v>126</v>
      </c>
      <c r="D57" s="191">
        <v>4</v>
      </c>
      <c r="E57" s="50">
        <f t="shared" si="17"/>
        <v>120</v>
      </c>
      <c r="F57" s="233">
        <f>SUM(G57:I57)</f>
        <v>60</v>
      </c>
      <c r="G57" s="52">
        <v>30</v>
      </c>
      <c r="H57" s="52"/>
      <c r="I57" s="52">
        <v>30</v>
      </c>
      <c r="J57" s="54">
        <f t="shared" si="18"/>
        <v>60</v>
      </c>
      <c r="K57" s="150"/>
      <c r="L57" s="151"/>
      <c r="M57" s="151"/>
      <c r="N57" s="151"/>
      <c r="O57" s="151">
        <v>4</v>
      </c>
      <c r="P57" s="151"/>
      <c r="Q57" s="151"/>
      <c r="R57" s="152"/>
      <c r="S57" s="50" t="s">
        <v>71</v>
      </c>
      <c r="T57" s="120" t="s">
        <v>453</v>
      </c>
    </row>
    <row r="58" spans="1:50" s="58" customFormat="1" ht="16.5" x14ac:dyDescent="0.25">
      <c r="A58" s="50" t="s">
        <v>162</v>
      </c>
      <c r="B58" s="107"/>
      <c r="C58" s="377" t="s">
        <v>459</v>
      </c>
      <c r="D58" s="191">
        <v>1</v>
      </c>
      <c r="E58" s="50">
        <f t="shared" si="17"/>
        <v>30</v>
      </c>
      <c r="F58" s="233">
        <f t="shared" ref="F58:F62" si="19">SUM(G58:I58)</f>
        <v>0</v>
      </c>
      <c r="G58" s="52"/>
      <c r="H58" s="52"/>
      <c r="I58" s="52"/>
      <c r="J58" s="54">
        <f t="shared" si="18"/>
        <v>30</v>
      </c>
      <c r="K58" s="150"/>
      <c r="L58" s="151"/>
      <c r="M58" s="151"/>
      <c r="N58" s="151"/>
      <c r="O58" s="151"/>
      <c r="P58" s="151">
        <v>1</v>
      </c>
      <c r="Q58" s="151"/>
      <c r="R58" s="152"/>
      <c r="S58" s="50" t="s">
        <v>127</v>
      </c>
      <c r="T58" s="120" t="s">
        <v>453</v>
      </c>
    </row>
    <row r="59" spans="1:50" s="58" customFormat="1" ht="17.25" x14ac:dyDescent="0.25">
      <c r="A59" s="50" t="s">
        <v>163</v>
      </c>
      <c r="B59" s="107"/>
      <c r="C59" s="309" t="s">
        <v>275</v>
      </c>
      <c r="D59" s="191">
        <v>6</v>
      </c>
      <c r="E59" s="50">
        <f t="shared" si="17"/>
        <v>180</v>
      </c>
      <c r="F59" s="233">
        <f t="shared" si="19"/>
        <v>80</v>
      </c>
      <c r="G59" s="53">
        <v>34</v>
      </c>
      <c r="H59" s="53"/>
      <c r="I59" s="53">
        <v>46</v>
      </c>
      <c r="J59" s="54">
        <f t="shared" si="18"/>
        <v>100</v>
      </c>
      <c r="K59" s="169"/>
      <c r="L59" s="166"/>
      <c r="M59" s="166"/>
      <c r="N59" s="166"/>
      <c r="O59" s="166"/>
      <c r="P59" s="172">
        <v>6</v>
      </c>
      <c r="Q59" s="166"/>
      <c r="R59" s="167"/>
      <c r="S59" s="50" t="s">
        <v>69</v>
      </c>
      <c r="T59" s="120" t="s">
        <v>453</v>
      </c>
    </row>
    <row r="60" spans="1:50" s="58" customFormat="1" ht="33" x14ac:dyDescent="0.25">
      <c r="A60" s="50" t="s">
        <v>164</v>
      </c>
      <c r="B60" s="107"/>
      <c r="C60" s="378" t="s">
        <v>460</v>
      </c>
      <c r="D60" s="191">
        <v>5</v>
      </c>
      <c r="E60" s="50">
        <f t="shared" si="17"/>
        <v>150</v>
      </c>
      <c r="F60" s="233">
        <f t="shared" si="19"/>
        <v>64</v>
      </c>
      <c r="G60" s="52">
        <v>30</v>
      </c>
      <c r="H60" s="52"/>
      <c r="I60" s="52">
        <v>34</v>
      </c>
      <c r="J60" s="54">
        <f t="shared" si="18"/>
        <v>86</v>
      </c>
      <c r="K60" s="150"/>
      <c r="L60" s="151"/>
      <c r="M60" s="151"/>
      <c r="N60" s="151"/>
      <c r="O60" s="151"/>
      <c r="P60" s="172">
        <v>5</v>
      </c>
      <c r="Q60" s="151"/>
      <c r="R60" s="152"/>
      <c r="S60" s="50" t="s">
        <v>69</v>
      </c>
      <c r="T60" s="120" t="s">
        <v>453</v>
      </c>
    </row>
    <row r="61" spans="1:50" s="58" customFormat="1" ht="16.5" x14ac:dyDescent="0.25">
      <c r="A61" s="50" t="s">
        <v>165</v>
      </c>
      <c r="B61" s="107"/>
      <c r="C61" s="308" t="s">
        <v>276</v>
      </c>
      <c r="D61" s="191">
        <v>5</v>
      </c>
      <c r="E61" s="50">
        <f t="shared" si="17"/>
        <v>150</v>
      </c>
      <c r="F61" s="233">
        <f t="shared" si="19"/>
        <v>64</v>
      </c>
      <c r="G61" s="52">
        <v>32</v>
      </c>
      <c r="H61" s="52"/>
      <c r="I61" s="52">
        <v>32</v>
      </c>
      <c r="J61" s="54">
        <f t="shared" si="18"/>
        <v>86</v>
      </c>
      <c r="K61" s="150"/>
      <c r="L61" s="151"/>
      <c r="M61" s="151"/>
      <c r="N61" s="151"/>
      <c r="O61" s="151"/>
      <c r="P61" s="151"/>
      <c r="Q61" s="172">
        <v>5</v>
      </c>
      <c r="R61" s="152"/>
      <c r="S61" s="50" t="s">
        <v>69</v>
      </c>
      <c r="T61" s="120" t="s">
        <v>453</v>
      </c>
    </row>
    <row r="62" spans="1:50" s="58" customFormat="1" ht="17.25" thickBot="1" x14ac:dyDescent="0.3">
      <c r="A62" s="51" t="s">
        <v>166</v>
      </c>
      <c r="B62" s="108"/>
      <c r="C62" s="112" t="s">
        <v>149</v>
      </c>
      <c r="D62" s="192">
        <v>1</v>
      </c>
      <c r="E62" s="51">
        <f t="shared" si="17"/>
        <v>30</v>
      </c>
      <c r="F62" s="234">
        <f t="shared" si="19"/>
        <v>0</v>
      </c>
      <c r="G62" s="60"/>
      <c r="H62" s="60"/>
      <c r="I62" s="60"/>
      <c r="J62" s="61">
        <f t="shared" si="18"/>
        <v>30</v>
      </c>
      <c r="K62" s="153"/>
      <c r="L62" s="154"/>
      <c r="M62" s="154"/>
      <c r="N62" s="154"/>
      <c r="O62" s="154"/>
      <c r="P62" s="154"/>
      <c r="Q62" s="154">
        <v>1</v>
      </c>
      <c r="R62" s="155"/>
      <c r="S62" s="51" t="s">
        <v>127</v>
      </c>
      <c r="T62" s="121" t="s">
        <v>453</v>
      </c>
    </row>
    <row r="63" spans="1:50" s="58" customFormat="1" ht="20.25" x14ac:dyDescent="0.25">
      <c r="A63" s="57"/>
      <c r="B63" s="101"/>
      <c r="C63" s="707" t="s">
        <v>319</v>
      </c>
      <c r="D63" s="707"/>
      <c r="E63" s="707"/>
      <c r="F63" s="707"/>
      <c r="G63" s="707"/>
      <c r="H63" s="707"/>
      <c r="I63" s="707"/>
      <c r="J63" s="707"/>
      <c r="K63" s="707"/>
      <c r="L63" s="707"/>
      <c r="M63" s="707"/>
      <c r="N63" s="707"/>
      <c r="O63" s="707"/>
      <c r="P63" s="707"/>
      <c r="Q63" s="707"/>
      <c r="R63" s="707"/>
      <c r="S63" s="707"/>
      <c r="T63" s="707"/>
      <c r="U63" s="707"/>
    </row>
    <row r="64" spans="1:50" s="58" customFormat="1" ht="17.25" thickBot="1" x14ac:dyDescent="0.3">
      <c r="A64" s="21"/>
      <c r="B64" s="101"/>
      <c r="C64" s="307" t="s">
        <v>320</v>
      </c>
      <c r="D64" s="57"/>
      <c r="E64" s="57"/>
      <c r="F64" s="101"/>
      <c r="G64" s="229"/>
      <c r="H64" s="229"/>
      <c r="I64" s="229"/>
      <c r="J64" s="101"/>
      <c r="K64" s="57"/>
      <c r="L64" s="57"/>
      <c r="M64" s="57"/>
      <c r="N64" s="57"/>
      <c r="O64" s="57"/>
      <c r="P64" s="57"/>
      <c r="Q64" s="310"/>
      <c r="R64" s="57"/>
      <c r="S64" s="57"/>
      <c r="T64" s="230"/>
    </row>
    <row r="65" spans="1:20" s="58" customFormat="1" ht="16.5" x14ac:dyDescent="0.25">
      <c r="A65" s="49" t="s">
        <v>309</v>
      </c>
      <c r="B65" s="106"/>
      <c r="C65" s="278" t="s">
        <v>395</v>
      </c>
      <c r="D65" s="190">
        <v>5</v>
      </c>
      <c r="E65" s="49">
        <f t="shared" ref="E65" si="20">D65*30</f>
        <v>150</v>
      </c>
      <c r="F65" s="232">
        <f t="shared" ref="F65" si="21">SUM(G65:I65)</f>
        <v>74</v>
      </c>
      <c r="G65" s="63">
        <v>32</v>
      </c>
      <c r="H65" s="63">
        <v>42</v>
      </c>
      <c r="I65" s="63"/>
      <c r="J65" s="64">
        <f t="shared" ref="J65" si="22">E65-F65</f>
        <v>76</v>
      </c>
      <c r="K65" s="147"/>
      <c r="L65" s="148"/>
      <c r="M65" s="148"/>
      <c r="N65" s="148"/>
      <c r="O65" s="148"/>
      <c r="P65" s="148">
        <v>5</v>
      </c>
      <c r="Q65" s="148"/>
      <c r="R65" s="149"/>
      <c r="S65" s="49" t="s">
        <v>71</v>
      </c>
      <c r="T65" s="102" t="s">
        <v>453</v>
      </c>
    </row>
    <row r="66" spans="1:20" s="58" customFormat="1" ht="16.5" x14ac:dyDescent="0.25">
      <c r="A66" s="50" t="s">
        <v>311</v>
      </c>
      <c r="B66" s="107"/>
      <c r="C66" s="306" t="s">
        <v>397</v>
      </c>
      <c r="D66" s="191">
        <v>5</v>
      </c>
      <c r="E66" s="50">
        <f>D66*30</f>
        <v>150</v>
      </c>
      <c r="F66" s="233">
        <f>SUM(G66:I66)</f>
        <v>74</v>
      </c>
      <c r="G66" s="52">
        <v>16</v>
      </c>
      <c r="H66" s="52">
        <v>58</v>
      </c>
      <c r="I66" s="52"/>
      <c r="J66" s="54">
        <f>E66-F66</f>
        <v>76</v>
      </c>
      <c r="K66" s="150"/>
      <c r="L66" s="151"/>
      <c r="M66" s="151"/>
      <c r="N66" s="151"/>
      <c r="O66" s="151"/>
      <c r="P66" s="151"/>
      <c r="Q66" s="151">
        <v>5</v>
      </c>
      <c r="R66" s="152"/>
      <c r="S66" s="50" t="s">
        <v>71</v>
      </c>
      <c r="T66" s="120" t="s">
        <v>452</v>
      </c>
    </row>
    <row r="67" spans="1:20" s="58" customFormat="1" ht="33" x14ac:dyDescent="0.25">
      <c r="A67" s="50" t="s">
        <v>312</v>
      </c>
      <c r="B67" s="107"/>
      <c r="C67" s="110" t="s">
        <v>304</v>
      </c>
      <c r="D67" s="191">
        <v>5</v>
      </c>
      <c r="E67" s="50">
        <f>D67*30</f>
        <v>150</v>
      </c>
      <c r="F67" s="233">
        <f>SUM(G67:I67)</f>
        <v>64</v>
      </c>
      <c r="G67" s="52">
        <v>32</v>
      </c>
      <c r="H67" s="52"/>
      <c r="I67" s="52">
        <v>32</v>
      </c>
      <c r="J67" s="54">
        <f>E67-F67</f>
        <v>86</v>
      </c>
      <c r="K67" s="150"/>
      <c r="L67" s="151"/>
      <c r="M67" s="151"/>
      <c r="N67" s="151"/>
      <c r="O67" s="151"/>
      <c r="P67" s="151"/>
      <c r="Q67" s="172">
        <v>5</v>
      </c>
      <c r="R67" s="152"/>
      <c r="S67" s="50" t="s">
        <v>69</v>
      </c>
      <c r="T67" s="120" t="s">
        <v>454</v>
      </c>
    </row>
    <row r="68" spans="1:20" s="58" customFormat="1" ht="33" x14ac:dyDescent="0.25">
      <c r="A68" s="50" t="s">
        <v>313</v>
      </c>
      <c r="B68" s="107"/>
      <c r="C68" s="369" t="s">
        <v>394</v>
      </c>
      <c r="D68" s="191">
        <v>5</v>
      </c>
      <c r="E68" s="50">
        <f>D68*30</f>
        <v>150</v>
      </c>
      <c r="F68" s="233">
        <f>SUM(G68:I68)</f>
        <v>74</v>
      </c>
      <c r="G68" s="52">
        <v>34</v>
      </c>
      <c r="H68" s="52">
        <v>40</v>
      </c>
      <c r="I68" s="52"/>
      <c r="J68" s="54">
        <f>E68-F68</f>
        <v>76</v>
      </c>
      <c r="K68" s="150"/>
      <c r="L68" s="151"/>
      <c r="M68" s="151"/>
      <c r="N68" s="151"/>
      <c r="O68" s="151"/>
      <c r="P68" s="151"/>
      <c r="Q68" s="151">
        <v>5</v>
      </c>
      <c r="R68" s="152"/>
      <c r="S68" s="50" t="s">
        <v>71</v>
      </c>
      <c r="T68" s="120" t="s">
        <v>453</v>
      </c>
    </row>
    <row r="69" spans="1:20" s="58" customFormat="1" ht="17.25" thickBot="1" x14ac:dyDescent="0.3">
      <c r="A69" s="51" t="s">
        <v>314</v>
      </c>
      <c r="B69" s="108"/>
      <c r="C69" s="112" t="s">
        <v>130</v>
      </c>
      <c r="D69" s="192">
        <v>5</v>
      </c>
      <c r="E69" s="51">
        <f>D69*30</f>
        <v>150</v>
      </c>
      <c r="F69" s="234">
        <f>SUM(G69:I69)</f>
        <v>64</v>
      </c>
      <c r="G69" s="60">
        <v>18</v>
      </c>
      <c r="H69" s="60"/>
      <c r="I69" s="60">
        <v>46</v>
      </c>
      <c r="J69" s="61">
        <f>E69-F69</f>
        <v>86</v>
      </c>
      <c r="K69" s="153"/>
      <c r="L69" s="154"/>
      <c r="M69" s="154"/>
      <c r="N69" s="154"/>
      <c r="O69" s="154"/>
      <c r="P69" s="154"/>
      <c r="Q69" s="253">
        <v>5</v>
      </c>
      <c r="R69" s="155"/>
      <c r="S69" s="51" t="s">
        <v>69</v>
      </c>
      <c r="T69" s="121" t="s">
        <v>453</v>
      </c>
    </row>
    <row r="70" spans="1:20" s="58" customFormat="1" ht="17.25" thickBot="1" x14ac:dyDescent="0.3">
      <c r="A70" s="57"/>
      <c r="B70" s="101"/>
      <c r="C70" s="307" t="s">
        <v>323</v>
      </c>
      <c r="D70" s="57"/>
      <c r="E70" s="57"/>
      <c r="F70" s="101"/>
      <c r="G70" s="229"/>
      <c r="H70" s="229"/>
      <c r="I70" s="229"/>
      <c r="J70" s="101"/>
      <c r="K70" s="304"/>
      <c r="L70" s="304"/>
      <c r="M70" s="304"/>
      <c r="N70" s="304"/>
      <c r="O70" s="304"/>
      <c r="P70" s="304"/>
      <c r="Q70" s="305"/>
      <c r="R70" s="304"/>
      <c r="S70" s="57"/>
      <c r="T70" s="230"/>
    </row>
    <row r="71" spans="1:20" s="58" customFormat="1" ht="16.5" x14ac:dyDescent="0.25">
      <c r="A71" s="49" t="s">
        <v>310</v>
      </c>
      <c r="B71" s="106"/>
      <c r="C71" s="366" t="s">
        <v>129</v>
      </c>
      <c r="D71" s="190">
        <v>5</v>
      </c>
      <c r="E71" s="49">
        <f t="shared" ref="E71:E75" si="23">D71*30</f>
        <v>150</v>
      </c>
      <c r="F71" s="232">
        <f t="shared" ref="F71:F75" si="24">SUM(G71:I71)</f>
        <v>74</v>
      </c>
      <c r="G71" s="63">
        <v>32</v>
      </c>
      <c r="H71" s="63">
        <v>8</v>
      </c>
      <c r="I71" s="63">
        <v>34</v>
      </c>
      <c r="J71" s="64">
        <f t="shared" ref="J71:J75" si="25">E71-F71</f>
        <v>76</v>
      </c>
      <c r="K71" s="147"/>
      <c r="L71" s="148"/>
      <c r="M71" s="148"/>
      <c r="N71" s="148"/>
      <c r="O71" s="148"/>
      <c r="P71" s="148">
        <v>5</v>
      </c>
      <c r="Q71" s="148"/>
      <c r="R71" s="149"/>
      <c r="S71" s="49" t="s">
        <v>71</v>
      </c>
      <c r="T71" s="102" t="s">
        <v>453</v>
      </c>
    </row>
    <row r="72" spans="1:20" s="58" customFormat="1" ht="16.5" x14ac:dyDescent="0.25">
      <c r="A72" s="50" t="s">
        <v>315</v>
      </c>
      <c r="B72" s="107"/>
      <c r="C72" s="110" t="s">
        <v>303</v>
      </c>
      <c r="D72" s="191">
        <v>5</v>
      </c>
      <c r="E72" s="50">
        <f t="shared" si="23"/>
        <v>150</v>
      </c>
      <c r="F72" s="233">
        <f t="shared" si="24"/>
        <v>74</v>
      </c>
      <c r="G72" s="52">
        <v>32</v>
      </c>
      <c r="H72" s="52"/>
      <c r="I72" s="52">
        <v>42</v>
      </c>
      <c r="J72" s="54">
        <f t="shared" si="25"/>
        <v>76</v>
      </c>
      <c r="K72" s="150"/>
      <c r="L72" s="151"/>
      <c r="M72" s="151"/>
      <c r="N72" s="151"/>
      <c r="O72" s="151"/>
      <c r="P72" s="151"/>
      <c r="Q72" s="151">
        <v>5</v>
      </c>
      <c r="R72" s="152"/>
      <c r="S72" s="50" t="s">
        <v>71</v>
      </c>
      <c r="T72" s="120" t="s">
        <v>454</v>
      </c>
    </row>
    <row r="73" spans="1:20" s="58" customFormat="1" ht="16.5" x14ac:dyDescent="0.25">
      <c r="A73" s="50" t="s">
        <v>316</v>
      </c>
      <c r="B73" s="107"/>
      <c r="C73" s="110" t="s">
        <v>302</v>
      </c>
      <c r="D73" s="191">
        <v>5</v>
      </c>
      <c r="E73" s="50">
        <f t="shared" si="23"/>
        <v>150</v>
      </c>
      <c r="F73" s="233">
        <f t="shared" si="24"/>
        <v>64</v>
      </c>
      <c r="G73" s="52">
        <v>32</v>
      </c>
      <c r="H73" s="52"/>
      <c r="I73" s="52">
        <v>32</v>
      </c>
      <c r="J73" s="54">
        <f t="shared" si="25"/>
        <v>86</v>
      </c>
      <c r="K73" s="150"/>
      <c r="L73" s="151"/>
      <c r="M73" s="151"/>
      <c r="N73" s="151"/>
      <c r="O73" s="151"/>
      <c r="P73" s="151"/>
      <c r="Q73" s="172">
        <v>5</v>
      </c>
      <c r="R73" s="152"/>
      <c r="S73" s="50" t="s">
        <v>69</v>
      </c>
      <c r="T73" s="120" t="s">
        <v>453</v>
      </c>
    </row>
    <row r="74" spans="1:20" s="58" customFormat="1" ht="33" x14ac:dyDescent="0.25">
      <c r="A74" s="50" t="s">
        <v>317</v>
      </c>
      <c r="B74" s="107"/>
      <c r="C74" s="367" t="s">
        <v>321</v>
      </c>
      <c r="D74" s="191">
        <v>5</v>
      </c>
      <c r="E74" s="50">
        <f t="shared" si="23"/>
        <v>150</v>
      </c>
      <c r="F74" s="233">
        <f t="shared" si="24"/>
        <v>74</v>
      </c>
      <c r="G74" s="52">
        <v>34</v>
      </c>
      <c r="H74" s="52"/>
      <c r="I74" s="52">
        <v>40</v>
      </c>
      <c r="J74" s="54">
        <f t="shared" si="25"/>
        <v>76</v>
      </c>
      <c r="K74" s="150"/>
      <c r="L74" s="151"/>
      <c r="M74" s="151"/>
      <c r="N74" s="151"/>
      <c r="O74" s="151"/>
      <c r="P74" s="151"/>
      <c r="Q74" s="151">
        <v>5</v>
      </c>
      <c r="R74" s="152"/>
      <c r="S74" s="50" t="s">
        <v>71</v>
      </c>
      <c r="T74" s="120" t="s">
        <v>453</v>
      </c>
    </row>
    <row r="75" spans="1:20" s="58" customFormat="1" ht="17.25" thickBot="1" x14ac:dyDescent="0.3">
      <c r="A75" s="51" t="s">
        <v>318</v>
      </c>
      <c r="B75" s="108"/>
      <c r="C75" s="368" t="s">
        <v>301</v>
      </c>
      <c r="D75" s="192">
        <v>5</v>
      </c>
      <c r="E75" s="51">
        <f t="shared" si="23"/>
        <v>150</v>
      </c>
      <c r="F75" s="234">
        <f t="shared" si="24"/>
        <v>64</v>
      </c>
      <c r="G75" s="60">
        <v>18</v>
      </c>
      <c r="H75" s="60"/>
      <c r="I75" s="60">
        <v>46</v>
      </c>
      <c r="J75" s="61">
        <f t="shared" si="25"/>
        <v>86</v>
      </c>
      <c r="K75" s="153"/>
      <c r="L75" s="154"/>
      <c r="M75" s="154"/>
      <c r="N75" s="154"/>
      <c r="O75" s="154"/>
      <c r="P75" s="154"/>
      <c r="Q75" s="253">
        <v>5</v>
      </c>
      <c r="R75" s="155"/>
      <c r="S75" s="51" t="s">
        <v>69</v>
      </c>
      <c r="T75" s="121" t="s">
        <v>453</v>
      </c>
    </row>
    <row r="76" spans="1:20" s="58" customFormat="1" ht="16.5" x14ac:dyDescent="0.25">
      <c r="A76" s="57"/>
      <c r="B76" s="101"/>
      <c r="C76" s="231"/>
      <c r="D76" s="57"/>
      <c r="E76" s="57"/>
      <c r="F76" s="101"/>
      <c r="G76" s="229"/>
      <c r="H76" s="229"/>
      <c r="I76" s="229"/>
      <c r="J76" s="101"/>
      <c r="K76" s="57"/>
      <c r="L76" s="57"/>
      <c r="M76" s="57"/>
      <c r="N76" s="57"/>
      <c r="O76" s="57"/>
      <c r="P76" s="57"/>
      <c r="Q76" s="310"/>
      <c r="R76" s="57"/>
      <c r="S76" s="57"/>
      <c r="T76" s="230"/>
    </row>
    <row r="77" spans="1:20" s="58" customFormat="1" ht="24" thickBot="1" x14ac:dyDescent="0.3">
      <c r="A77" s="103"/>
      <c r="B77" s="103"/>
      <c r="C77" s="273" t="s">
        <v>305</v>
      </c>
      <c r="D77" s="274"/>
      <c r="E77" s="274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217"/>
    </row>
    <row r="78" spans="1:20" s="58" customFormat="1" ht="16.5" x14ac:dyDescent="0.25">
      <c r="A78" s="49" t="s">
        <v>167</v>
      </c>
      <c r="B78" s="186"/>
      <c r="C78" s="174" t="s">
        <v>192</v>
      </c>
      <c r="D78" s="190">
        <v>5</v>
      </c>
      <c r="E78" s="49">
        <f t="shared" ref="E78:E84" si="26">D78*30</f>
        <v>150</v>
      </c>
      <c r="F78" s="232">
        <f>SUM(G78:I78)</f>
        <v>64</v>
      </c>
      <c r="G78" s="63">
        <v>18</v>
      </c>
      <c r="H78" s="63">
        <v>28</v>
      </c>
      <c r="I78" s="63">
        <v>18</v>
      </c>
      <c r="J78" s="64">
        <f t="shared" ref="J78:J84" si="27">E78-F78</f>
        <v>86</v>
      </c>
      <c r="K78" s="147"/>
      <c r="L78" s="148"/>
      <c r="M78" s="148"/>
      <c r="N78" s="148"/>
      <c r="O78" s="148">
        <v>5</v>
      </c>
      <c r="P78" s="148"/>
      <c r="Q78" s="148"/>
      <c r="R78" s="149"/>
      <c r="S78" s="49" t="s">
        <v>69</v>
      </c>
      <c r="T78" s="102" t="s">
        <v>181</v>
      </c>
    </row>
    <row r="79" spans="1:20" s="58" customFormat="1" ht="33" x14ac:dyDescent="0.25">
      <c r="A79" s="50" t="s">
        <v>168</v>
      </c>
      <c r="B79" s="187"/>
      <c r="C79" s="185" t="s">
        <v>264</v>
      </c>
      <c r="D79" s="191">
        <v>5</v>
      </c>
      <c r="E79" s="50">
        <f t="shared" si="26"/>
        <v>150</v>
      </c>
      <c r="F79" s="233">
        <f>SUM(G79:I79)</f>
        <v>64</v>
      </c>
      <c r="G79" s="52">
        <v>18</v>
      </c>
      <c r="H79" s="52">
        <v>18</v>
      </c>
      <c r="I79" s="52">
        <v>28</v>
      </c>
      <c r="J79" s="54">
        <f t="shared" si="27"/>
        <v>86</v>
      </c>
      <c r="K79" s="150"/>
      <c r="L79" s="151"/>
      <c r="M79" s="151"/>
      <c r="N79" s="151">
        <v>5</v>
      </c>
      <c r="O79" s="151"/>
      <c r="P79" s="151"/>
      <c r="Q79" s="151"/>
      <c r="R79" s="152"/>
      <c r="S79" s="50" t="s">
        <v>69</v>
      </c>
      <c r="T79" s="120" t="s">
        <v>181</v>
      </c>
    </row>
    <row r="80" spans="1:20" s="58" customFormat="1" ht="16.5" x14ac:dyDescent="0.25">
      <c r="A80" s="50" t="s">
        <v>169</v>
      </c>
      <c r="B80" s="188"/>
      <c r="C80" s="175" t="s">
        <v>193</v>
      </c>
      <c r="D80" s="191">
        <v>5</v>
      </c>
      <c r="E80" s="50">
        <f t="shared" si="26"/>
        <v>150</v>
      </c>
      <c r="F80" s="233">
        <f>SUM(G80:I80)</f>
        <v>74</v>
      </c>
      <c r="G80" s="52">
        <v>28</v>
      </c>
      <c r="H80" s="52">
        <v>28</v>
      </c>
      <c r="I80" s="52">
        <v>18</v>
      </c>
      <c r="J80" s="54">
        <f t="shared" si="27"/>
        <v>76</v>
      </c>
      <c r="K80" s="150"/>
      <c r="L80" s="151"/>
      <c r="M80" s="151"/>
      <c r="N80" s="151"/>
      <c r="O80" s="151">
        <v>5</v>
      </c>
      <c r="P80" s="151"/>
      <c r="Q80" s="151"/>
      <c r="R80" s="152"/>
      <c r="S80" s="50" t="s">
        <v>71</v>
      </c>
      <c r="T80" s="120" t="s">
        <v>181</v>
      </c>
    </row>
    <row r="81" spans="1:21" s="58" customFormat="1" ht="16.5" x14ac:dyDescent="0.25">
      <c r="A81" s="50" t="s">
        <v>170</v>
      </c>
      <c r="B81" s="188"/>
      <c r="C81" s="175" t="s">
        <v>231</v>
      </c>
      <c r="D81" s="191">
        <v>1</v>
      </c>
      <c r="E81" s="50">
        <f t="shared" si="26"/>
        <v>30</v>
      </c>
      <c r="F81" s="233">
        <f t="shared" ref="F81:F84" si="28">SUM(G81:I81)</f>
        <v>0</v>
      </c>
      <c r="G81" s="52"/>
      <c r="H81" s="52"/>
      <c r="I81" s="52"/>
      <c r="J81" s="54">
        <f t="shared" si="27"/>
        <v>30</v>
      </c>
      <c r="K81" s="150"/>
      <c r="L81" s="151"/>
      <c r="M81" s="151"/>
      <c r="N81" s="151"/>
      <c r="O81" s="151"/>
      <c r="P81" s="151">
        <v>1</v>
      </c>
      <c r="Q81" s="151"/>
      <c r="R81" s="152"/>
      <c r="S81" s="50" t="s">
        <v>127</v>
      </c>
      <c r="T81" s="120" t="s">
        <v>181</v>
      </c>
    </row>
    <row r="82" spans="1:21" s="58" customFormat="1" ht="33" x14ac:dyDescent="0.25">
      <c r="A82" s="50" t="s">
        <v>171</v>
      </c>
      <c r="B82" s="188"/>
      <c r="C82" s="175" t="s">
        <v>194</v>
      </c>
      <c r="D82" s="191">
        <v>6</v>
      </c>
      <c r="E82" s="50">
        <f t="shared" si="26"/>
        <v>180</v>
      </c>
      <c r="F82" s="233">
        <f t="shared" si="28"/>
        <v>80</v>
      </c>
      <c r="G82" s="53">
        <v>34</v>
      </c>
      <c r="H82" s="53">
        <v>34</v>
      </c>
      <c r="I82" s="53">
        <v>12</v>
      </c>
      <c r="J82" s="54">
        <f t="shared" si="27"/>
        <v>100</v>
      </c>
      <c r="K82" s="169"/>
      <c r="L82" s="166"/>
      <c r="M82" s="166"/>
      <c r="N82" s="166"/>
      <c r="O82" s="166"/>
      <c r="P82" s="151">
        <v>6</v>
      </c>
      <c r="Q82" s="166"/>
      <c r="R82" s="167"/>
      <c r="S82" s="50" t="s">
        <v>69</v>
      </c>
      <c r="T82" s="120" t="s">
        <v>181</v>
      </c>
    </row>
    <row r="83" spans="1:21" s="58" customFormat="1" ht="16.5" x14ac:dyDescent="0.25">
      <c r="A83" s="50" t="s">
        <v>172</v>
      </c>
      <c r="B83" s="188"/>
      <c r="C83" s="175" t="s">
        <v>195</v>
      </c>
      <c r="D83" s="191">
        <v>5</v>
      </c>
      <c r="E83" s="50">
        <f t="shared" si="26"/>
        <v>150</v>
      </c>
      <c r="F83" s="233">
        <f t="shared" si="28"/>
        <v>64</v>
      </c>
      <c r="G83" s="52">
        <v>28</v>
      </c>
      <c r="H83" s="52">
        <v>18</v>
      </c>
      <c r="I83" s="52">
        <v>18</v>
      </c>
      <c r="J83" s="54">
        <f t="shared" si="27"/>
        <v>86</v>
      </c>
      <c r="K83" s="150"/>
      <c r="L83" s="151"/>
      <c r="M83" s="151"/>
      <c r="N83" s="151"/>
      <c r="O83" s="151"/>
      <c r="P83" s="151">
        <v>5</v>
      </c>
      <c r="Q83" s="151"/>
      <c r="R83" s="152"/>
      <c r="S83" s="50" t="s">
        <v>69</v>
      </c>
      <c r="T83" s="120" t="s">
        <v>181</v>
      </c>
    </row>
    <row r="84" spans="1:21" s="58" customFormat="1" ht="33.75" thickBot="1" x14ac:dyDescent="0.3">
      <c r="A84" s="51" t="s">
        <v>173</v>
      </c>
      <c r="B84" s="189"/>
      <c r="C84" s="177" t="s">
        <v>199</v>
      </c>
      <c r="D84" s="192">
        <v>6</v>
      </c>
      <c r="E84" s="51">
        <f t="shared" si="26"/>
        <v>180</v>
      </c>
      <c r="F84" s="234">
        <f t="shared" si="28"/>
        <v>80</v>
      </c>
      <c r="G84" s="60">
        <v>40</v>
      </c>
      <c r="H84" s="60">
        <v>40</v>
      </c>
      <c r="I84" s="60"/>
      <c r="J84" s="61">
        <f t="shared" si="27"/>
        <v>100</v>
      </c>
      <c r="K84" s="153"/>
      <c r="L84" s="154"/>
      <c r="M84" s="154"/>
      <c r="N84" s="154"/>
      <c r="O84" s="154"/>
      <c r="P84" s="154"/>
      <c r="Q84" s="363">
        <v>6</v>
      </c>
      <c r="R84" s="155"/>
      <c r="S84" s="51" t="s">
        <v>69</v>
      </c>
      <c r="T84" s="121" t="s">
        <v>181</v>
      </c>
    </row>
    <row r="85" spans="1:21" s="58" customFormat="1" ht="20.25" x14ac:dyDescent="0.25">
      <c r="A85" s="57"/>
      <c r="B85" s="101"/>
      <c r="C85" s="707" t="s">
        <v>319</v>
      </c>
      <c r="D85" s="707"/>
      <c r="E85" s="707"/>
      <c r="F85" s="707"/>
      <c r="G85" s="707"/>
      <c r="H85" s="707"/>
      <c r="I85" s="707"/>
      <c r="J85" s="707"/>
      <c r="K85" s="707"/>
      <c r="L85" s="707"/>
      <c r="M85" s="707"/>
      <c r="N85" s="707"/>
      <c r="O85" s="707"/>
      <c r="P85" s="707"/>
      <c r="Q85" s="707"/>
      <c r="R85" s="707"/>
      <c r="S85" s="707"/>
      <c r="T85" s="707"/>
      <c r="U85" s="707"/>
    </row>
    <row r="86" spans="1:21" s="58" customFormat="1" ht="17.25" thickBot="1" x14ac:dyDescent="0.3">
      <c r="A86" s="21"/>
      <c r="B86" s="101"/>
      <c r="C86" s="307" t="s">
        <v>324</v>
      </c>
      <c r="D86" s="57"/>
      <c r="E86" s="57"/>
      <c r="F86" s="101"/>
      <c r="G86" s="229"/>
      <c r="H86" s="229"/>
      <c r="I86" s="229"/>
      <c r="J86" s="101"/>
      <c r="K86" s="57"/>
      <c r="L86" s="57"/>
      <c r="M86" s="57"/>
      <c r="N86" s="57"/>
      <c r="O86" s="57"/>
      <c r="P86" s="57"/>
      <c r="Q86" s="310"/>
      <c r="R86" s="57"/>
      <c r="S86" s="57"/>
      <c r="T86" s="230"/>
    </row>
    <row r="87" spans="1:21" s="58" customFormat="1" ht="16.5" x14ac:dyDescent="0.25">
      <c r="A87" s="49" t="s">
        <v>403</v>
      </c>
      <c r="B87" s="106"/>
      <c r="C87" s="174" t="s">
        <v>196</v>
      </c>
      <c r="D87" s="190">
        <v>5</v>
      </c>
      <c r="E87" s="49">
        <f>D87*30</f>
        <v>150</v>
      </c>
      <c r="F87" s="232">
        <f>SUM(G87:I87)</f>
        <v>74</v>
      </c>
      <c r="G87" s="63">
        <v>34</v>
      </c>
      <c r="H87" s="63">
        <v>40</v>
      </c>
      <c r="I87" s="63"/>
      <c r="J87" s="64">
        <f>E87-F87</f>
        <v>76</v>
      </c>
      <c r="K87" s="147"/>
      <c r="L87" s="148"/>
      <c r="M87" s="148"/>
      <c r="N87" s="148"/>
      <c r="O87" s="148"/>
      <c r="P87" s="148">
        <v>5</v>
      </c>
      <c r="Q87" s="148"/>
      <c r="R87" s="149"/>
      <c r="S87" s="49" t="s">
        <v>71</v>
      </c>
      <c r="T87" s="102" t="s">
        <v>181</v>
      </c>
    </row>
    <row r="88" spans="1:21" s="58" customFormat="1" ht="16.5" x14ac:dyDescent="0.25">
      <c r="A88" s="50" t="s">
        <v>398</v>
      </c>
      <c r="B88" s="107"/>
      <c r="C88" s="175" t="s">
        <v>232</v>
      </c>
      <c r="D88" s="191">
        <v>1</v>
      </c>
      <c r="E88" s="50">
        <f>D88*30</f>
        <v>30</v>
      </c>
      <c r="F88" s="233">
        <f>SUM(G88:I88)</f>
        <v>0</v>
      </c>
      <c r="G88" s="52"/>
      <c r="H88" s="52"/>
      <c r="I88" s="52"/>
      <c r="J88" s="54">
        <f>E88-F88</f>
        <v>30</v>
      </c>
      <c r="K88" s="150"/>
      <c r="L88" s="151"/>
      <c r="M88" s="151"/>
      <c r="N88" s="151"/>
      <c r="O88" s="151"/>
      <c r="P88" s="151"/>
      <c r="Q88" s="151">
        <v>1</v>
      </c>
      <c r="R88" s="152"/>
      <c r="S88" s="50" t="s">
        <v>127</v>
      </c>
      <c r="T88" s="120" t="s">
        <v>181</v>
      </c>
    </row>
    <row r="89" spans="1:21" s="58" customFormat="1" ht="16.5" x14ac:dyDescent="0.25">
      <c r="A89" s="50" t="s">
        <v>399</v>
      </c>
      <c r="B89" s="107"/>
      <c r="C89" s="175" t="s">
        <v>198</v>
      </c>
      <c r="D89" s="191">
        <v>4</v>
      </c>
      <c r="E89" s="50">
        <f>D89*30</f>
        <v>120</v>
      </c>
      <c r="F89" s="233">
        <f>SUM(G89:I89)</f>
        <v>60</v>
      </c>
      <c r="G89" s="52">
        <v>30</v>
      </c>
      <c r="H89" s="52">
        <v>30</v>
      </c>
      <c r="I89" s="52"/>
      <c r="J89" s="54">
        <f>E89-F89</f>
        <v>60</v>
      </c>
      <c r="K89" s="150"/>
      <c r="L89" s="151"/>
      <c r="M89" s="151"/>
      <c r="N89" s="151"/>
      <c r="O89" s="151"/>
      <c r="P89" s="151"/>
      <c r="Q89" s="151">
        <v>4</v>
      </c>
      <c r="R89" s="152"/>
      <c r="S89" s="50" t="s">
        <v>71</v>
      </c>
      <c r="T89" s="120" t="s">
        <v>181</v>
      </c>
    </row>
    <row r="90" spans="1:21" s="58" customFormat="1" ht="16.5" x14ac:dyDescent="0.25">
      <c r="A90" s="50" t="s">
        <v>400</v>
      </c>
      <c r="B90" s="107"/>
      <c r="C90" s="175" t="s">
        <v>197</v>
      </c>
      <c r="D90" s="191">
        <v>5</v>
      </c>
      <c r="E90" s="50">
        <f t="shared" ref="E90:E92" si="29">D90*30</f>
        <v>150</v>
      </c>
      <c r="F90" s="233">
        <f t="shared" ref="F90:F92" si="30">SUM(G90:I90)</f>
        <v>64</v>
      </c>
      <c r="G90" s="52">
        <v>32</v>
      </c>
      <c r="H90" s="52">
        <v>32</v>
      </c>
      <c r="I90" s="52"/>
      <c r="J90" s="54">
        <f t="shared" ref="J90:J92" si="31">E90-F90</f>
        <v>86</v>
      </c>
      <c r="K90" s="150"/>
      <c r="L90" s="151"/>
      <c r="M90" s="151"/>
      <c r="N90" s="151"/>
      <c r="O90" s="151"/>
      <c r="P90" s="151"/>
      <c r="Q90" s="172">
        <v>5</v>
      </c>
      <c r="R90" s="152"/>
      <c r="S90" s="50" t="s">
        <v>69</v>
      </c>
      <c r="T90" s="120" t="s">
        <v>181</v>
      </c>
    </row>
    <row r="91" spans="1:21" s="58" customFormat="1" ht="33.75" thickBot="1" x14ac:dyDescent="0.3">
      <c r="A91" s="51" t="s">
        <v>401</v>
      </c>
      <c r="B91" s="107"/>
      <c r="C91" s="374" t="s">
        <v>439</v>
      </c>
      <c r="D91" s="191">
        <v>5</v>
      </c>
      <c r="E91" s="50">
        <f t="shared" si="29"/>
        <v>150</v>
      </c>
      <c r="F91" s="233">
        <f t="shared" si="30"/>
        <v>74</v>
      </c>
      <c r="G91" s="52">
        <v>34</v>
      </c>
      <c r="H91" s="52">
        <v>40</v>
      </c>
      <c r="I91" s="52"/>
      <c r="J91" s="54">
        <f t="shared" si="31"/>
        <v>76</v>
      </c>
      <c r="K91" s="150"/>
      <c r="L91" s="151"/>
      <c r="M91" s="151"/>
      <c r="N91" s="151"/>
      <c r="O91" s="151"/>
      <c r="P91" s="151"/>
      <c r="Q91" s="151">
        <v>5</v>
      </c>
      <c r="R91" s="152"/>
      <c r="S91" s="50" t="s">
        <v>71</v>
      </c>
      <c r="T91" s="120" t="s">
        <v>181</v>
      </c>
    </row>
    <row r="92" spans="1:21" s="58" customFormat="1" ht="17.25" thickBot="1" x14ac:dyDescent="0.3">
      <c r="A92" s="51" t="s">
        <v>402</v>
      </c>
      <c r="B92" s="108"/>
      <c r="C92" s="177" t="s">
        <v>200</v>
      </c>
      <c r="D92" s="192">
        <v>5</v>
      </c>
      <c r="E92" s="51">
        <f t="shared" si="29"/>
        <v>150</v>
      </c>
      <c r="F92" s="234">
        <f t="shared" si="30"/>
        <v>64</v>
      </c>
      <c r="G92" s="60">
        <v>32</v>
      </c>
      <c r="H92" s="60">
        <v>32</v>
      </c>
      <c r="I92" s="60"/>
      <c r="J92" s="61">
        <f t="shared" si="31"/>
        <v>86</v>
      </c>
      <c r="K92" s="153"/>
      <c r="L92" s="154"/>
      <c r="M92" s="154"/>
      <c r="N92" s="154"/>
      <c r="O92" s="154"/>
      <c r="P92" s="154"/>
      <c r="Q92" s="253">
        <v>5</v>
      </c>
      <c r="R92" s="155"/>
      <c r="S92" s="51" t="s">
        <v>69</v>
      </c>
      <c r="T92" s="121" t="s">
        <v>181</v>
      </c>
    </row>
    <row r="93" spans="1:21" s="58" customFormat="1" ht="17.25" thickBot="1" x14ac:dyDescent="0.3">
      <c r="A93" s="57"/>
      <c r="B93" s="101"/>
      <c r="C93" s="307" t="s">
        <v>325</v>
      </c>
      <c r="D93" s="57"/>
      <c r="E93" s="57"/>
      <c r="F93" s="101"/>
      <c r="G93" s="229"/>
      <c r="H93" s="229"/>
      <c r="I93" s="229"/>
      <c r="J93" s="101"/>
      <c r="K93" s="304"/>
      <c r="L93" s="304"/>
      <c r="M93" s="304"/>
      <c r="N93" s="304"/>
      <c r="O93" s="304"/>
      <c r="P93" s="304"/>
      <c r="Q93" s="305"/>
      <c r="R93" s="304"/>
      <c r="S93" s="57"/>
      <c r="T93" s="230"/>
    </row>
    <row r="94" spans="1:21" s="58" customFormat="1" ht="16.5" x14ac:dyDescent="0.25">
      <c r="A94" s="49" t="s">
        <v>404</v>
      </c>
      <c r="B94" s="106"/>
      <c r="C94" s="174" t="s">
        <v>196</v>
      </c>
      <c r="D94" s="190">
        <v>5</v>
      </c>
      <c r="E94" s="49">
        <f>D94*30</f>
        <v>150</v>
      </c>
      <c r="F94" s="232">
        <f>SUM(G94:I94)</f>
        <v>74</v>
      </c>
      <c r="G94" s="63">
        <v>34</v>
      </c>
      <c r="H94" s="63">
        <v>40</v>
      </c>
      <c r="I94" s="63"/>
      <c r="J94" s="64">
        <f>E94-F94</f>
        <v>76</v>
      </c>
      <c r="K94" s="147"/>
      <c r="L94" s="148"/>
      <c r="M94" s="148"/>
      <c r="N94" s="148"/>
      <c r="O94" s="148"/>
      <c r="P94" s="148">
        <v>5</v>
      </c>
      <c r="Q94" s="148"/>
      <c r="R94" s="149"/>
      <c r="S94" s="49" t="s">
        <v>71</v>
      </c>
      <c r="T94" s="102" t="s">
        <v>181</v>
      </c>
    </row>
    <row r="95" spans="1:21" s="58" customFormat="1" ht="16.5" x14ac:dyDescent="0.25">
      <c r="A95" s="50" t="s">
        <v>405</v>
      </c>
      <c r="B95" s="107"/>
      <c r="C95" s="175" t="s">
        <v>232</v>
      </c>
      <c r="D95" s="191">
        <v>1</v>
      </c>
      <c r="E95" s="50">
        <f>D95*30</f>
        <v>30</v>
      </c>
      <c r="F95" s="233">
        <f>SUM(G95:I95)</f>
        <v>0</v>
      </c>
      <c r="G95" s="52"/>
      <c r="H95" s="52"/>
      <c r="I95" s="52"/>
      <c r="J95" s="54">
        <f>E95-F95</f>
        <v>30</v>
      </c>
      <c r="K95" s="150"/>
      <c r="L95" s="151"/>
      <c r="M95" s="151"/>
      <c r="N95" s="151"/>
      <c r="O95" s="151"/>
      <c r="P95" s="151"/>
      <c r="Q95" s="151">
        <v>1</v>
      </c>
      <c r="R95" s="152"/>
      <c r="S95" s="50" t="s">
        <v>127</v>
      </c>
      <c r="T95" s="120" t="s">
        <v>181</v>
      </c>
    </row>
    <row r="96" spans="1:21" s="58" customFormat="1" ht="16.5" x14ac:dyDescent="0.25">
      <c r="A96" s="50" t="s">
        <v>406</v>
      </c>
      <c r="B96" s="107"/>
      <c r="C96" s="175" t="s">
        <v>198</v>
      </c>
      <c r="D96" s="191">
        <v>4</v>
      </c>
      <c r="E96" s="50">
        <f>D96*30</f>
        <v>120</v>
      </c>
      <c r="F96" s="233">
        <f>SUM(G96:I96)</f>
        <v>60</v>
      </c>
      <c r="G96" s="52">
        <v>30</v>
      </c>
      <c r="H96" s="52">
        <v>30</v>
      </c>
      <c r="I96" s="52"/>
      <c r="J96" s="54">
        <f>E96-F96</f>
        <v>60</v>
      </c>
      <c r="K96" s="150"/>
      <c r="L96" s="151"/>
      <c r="M96" s="151"/>
      <c r="N96" s="151"/>
      <c r="O96" s="151"/>
      <c r="P96" s="151"/>
      <c r="Q96" s="151">
        <v>4</v>
      </c>
      <c r="R96" s="152"/>
      <c r="S96" s="50" t="s">
        <v>71</v>
      </c>
      <c r="T96" s="120" t="s">
        <v>181</v>
      </c>
    </row>
    <row r="97" spans="1:21" s="58" customFormat="1" ht="16.5" x14ac:dyDescent="0.25">
      <c r="A97" s="50" t="s">
        <v>316</v>
      </c>
      <c r="B97" s="107"/>
      <c r="C97" s="374" t="s">
        <v>440</v>
      </c>
      <c r="D97" s="191">
        <v>5</v>
      </c>
      <c r="E97" s="50">
        <f t="shared" ref="E97:E99" si="32">D97*30</f>
        <v>150</v>
      </c>
      <c r="F97" s="233">
        <f t="shared" ref="F97:F99" si="33">SUM(G97:I97)</f>
        <v>64</v>
      </c>
      <c r="G97" s="52">
        <v>32</v>
      </c>
      <c r="H97" s="52">
        <v>32</v>
      </c>
      <c r="I97" s="52"/>
      <c r="J97" s="54">
        <f t="shared" ref="J97:J99" si="34">E97-F97</f>
        <v>86</v>
      </c>
      <c r="K97" s="150"/>
      <c r="L97" s="151"/>
      <c r="M97" s="151"/>
      <c r="N97" s="151"/>
      <c r="O97" s="151"/>
      <c r="P97" s="151"/>
      <c r="Q97" s="172">
        <v>5</v>
      </c>
      <c r="R97" s="152"/>
      <c r="S97" s="50" t="s">
        <v>69</v>
      </c>
      <c r="T97" s="120" t="s">
        <v>181</v>
      </c>
    </row>
    <row r="98" spans="1:21" s="58" customFormat="1" ht="17.25" thickBot="1" x14ac:dyDescent="0.3">
      <c r="A98" s="51" t="s">
        <v>317</v>
      </c>
      <c r="B98" s="311"/>
      <c r="C98" s="176" t="s">
        <v>326</v>
      </c>
      <c r="D98" s="191">
        <v>5</v>
      </c>
      <c r="E98" s="50">
        <f t="shared" si="32"/>
        <v>150</v>
      </c>
      <c r="F98" s="233">
        <f t="shared" si="33"/>
        <v>74</v>
      </c>
      <c r="G98" s="52">
        <v>34</v>
      </c>
      <c r="H98" s="52">
        <v>40</v>
      </c>
      <c r="I98" s="52"/>
      <c r="J98" s="54">
        <f t="shared" si="34"/>
        <v>76</v>
      </c>
      <c r="K98" s="150"/>
      <c r="L98" s="151"/>
      <c r="M98" s="151"/>
      <c r="N98" s="151"/>
      <c r="O98" s="151"/>
      <c r="P98" s="151"/>
      <c r="Q98" s="151">
        <v>5</v>
      </c>
      <c r="R98" s="152"/>
      <c r="S98" s="50" t="s">
        <v>71</v>
      </c>
      <c r="T98" s="120" t="s">
        <v>181</v>
      </c>
    </row>
    <row r="99" spans="1:21" s="58" customFormat="1" ht="17.25" thickBot="1" x14ac:dyDescent="0.3">
      <c r="A99" s="51" t="s">
        <v>318</v>
      </c>
      <c r="B99" s="108"/>
      <c r="C99" s="177" t="s">
        <v>200</v>
      </c>
      <c r="D99" s="192">
        <v>5</v>
      </c>
      <c r="E99" s="51">
        <f t="shared" si="32"/>
        <v>150</v>
      </c>
      <c r="F99" s="234">
        <f t="shared" si="33"/>
        <v>64</v>
      </c>
      <c r="G99" s="60">
        <v>32</v>
      </c>
      <c r="H99" s="60">
        <v>32</v>
      </c>
      <c r="I99" s="60"/>
      <c r="J99" s="61">
        <f t="shared" si="34"/>
        <v>86</v>
      </c>
      <c r="K99" s="153"/>
      <c r="L99" s="154"/>
      <c r="M99" s="154"/>
      <c r="N99" s="154"/>
      <c r="O99" s="154"/>
      <c r="P99" s="154"/>
      <c r="Q99" s="253">
        <v>5</v>
      </c>
      <c r="R99" s="155"/>
      <c r="S99" s="51" t="s">
        <v>69</v>
      </c>
      <c r="T99" s="121" t="s">
        <v>181</v>
      </c>
    </row>
    <row r="100" spans="1:21" s="58" customFormat="1" ht="24" thickBot="1" x14ac:dyDescent="0.3">
      <c r="A100" s="103"/>
      <c r="B100" s="103"/>
      <c r="C100" s="273" t="s">
        <v>327</v>
      </c>
      <c r="D100" s="274"/>
      <c r="E100" s="274"/>
      <c r="F100" s="274"/>
      <c r="G100" s="274"/>
      <c r="H100" s="274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217"/>
    </row>
    <row r="101" spans="1:21" s="58" customFormat="1" ht="22.5" x14ac:dyDescent="0.3">
      <c r="A101" s="49" t="s">
        <v>407</v>
      </c>
      <c r="B101" s="186"/>
      <c r="C101" s="312" t="s">
        <v>295</v>
      </c>
      <c r="D101" s="113">
        <v>5</v>
      </c>
      <c r="E101" s="49">
        <f t="shared" ref="E101:E108" si="35">D101*30</f>
        <v>150</v>
      </c>
      <c r="F101" s="232">
        <f>SUM(G101:I101)</f>
        <v>64</v>
      </c>
      <c r="G101" s="132">
        <v>32</v>
      </c>
      <c r="H101" s="136"/>
      <c r="I101" s="132">
        <v>32</v>
      </c>
      <c r="J101" s="137">
        <f t="shared" ref="J101:J108" si="36">E101-F101</f>
        <v>86</v>
      </c>
      <c r="K101" s="147"/>
      <c r="L101" s="148"/>
      <c r="M101" s="148"/>
      <c r="N101" s="255">
        <v>5</v>
      </c>
      <c r="O101" s="148"/>
      <c r="P101" s="148"/>
      <c r="Q101" s="148"/>
      <c r="R101" s="149"/>
      <c r="S101" s="49" t="s">
        <v>69</v>
      </c>
      <c r="T101" s="116" t="s">
        <v>446</v>
      </c>
    </row>
    <row r="102" spans="1:21" s="58" customFormat="1" ht="18.75" x14ac:dyDescent="0.25">
      <c r="A102" s="50" t="s">
        <v>408</v>
      </c>
      <c r="B102" s="188"/>
      <c r="C102" s="313" t="s">
        <v>222</v>
      </c>
      <c r="D102" s="114">
        <v>5</v>
      </c>
      <c r="E102" s="50">
        <f t="shared" si="35"/>
        <v>150</v>
      </c>
      <c r="F102" s="233">
        <f>SUM(G102:I102)</f>
        <v>64</v>
      </c>
      <c r="G102" s="133">
        <v>30</v>
      </c>
      <c r="H102" s="133"/>
      <c r="I102" s="133">
        <v>34</v>
      </c>
      <c r="J102" s="138">
        <f t="shared" si="36"/>
        <v>86</v>
      </c>
      <c r="K102" s="150"/>
      <c r="L102" s="151"/>
      <c r="M102" s="151"/>
      <c r="N102" s="151"/>
      <c r="O102" s="172">
        <v>5</v>
      </c>
      <c r="P102" s="151"/>
      <c r="Q102" s="151"/>
      <c r="R102" s="152"/>
      <c r="S102" s="50" t="s">
        <v>69</v>
      </c>
      <c r="T102" s="122" t="s">
        <v>446</v>
      </c>
    </row>
    <row r="103" spans="1:21" s="58" customFormat="1" ht="18.75" x14ac:dyDescent="0.25">
      <c r="A103" s="50" t="s">
        <v>409</v>
      </c>
      <c r="B103" s="188"/>
      <c r="C103" s="379" t="s">
        <v>461</v>
      </c>
      <c r="D103" s="114">
        <v>5</v>
      </c>
      <c r="E103" s="50">
        <f t="shared" si="35"/>
        <v>150</v>
      </c>
      <c r="F103" s="233">
        <f>SUM(G103:I103)</f>
        <v>74</v>
      </c>
      <c r="G103" s="133">
        <v>32</v>
      </c>
      <c r="H103" s="133"/>
      <c r="I103" s="133">
        <v>42</v>
      </c>
      <c r="J103" s="138">
        <f t="shared" si="36"/>
        <v>76</v>
      </c>
      <c r="K103" s="150"/>
      <c r="L103" s="151"/>
      <c r="M103" s="151"/>
      <c r="N103" s="151"/>
      <c r="O103" s="151">
        <v>5</v>
      </c>
      <c r="P103" s="151"/>
      <c r="Q103" s="151"/>
      <c r="R103" s="152"/>
      <c r="S103" s="50" t="s">
        <v>71</v>
      </c>
      <c r="T103" s="122" t="s">
        <v>446</v>
      </c>
      <c r="U103" s="209"/>
    </row>
    <row r="104" spans="1:21" s="58" customFormat="1" ht="18.75" x14ac:dyDescent="0.25">
      <c r="A104" s="50" t="s">
        <v>410</v>
      </c>
      <c r="B104" s="188"/>
      <c r="C104" s="314" t="s">
        <v>223</v>
      </c>
      <c r="D104" s="114">
        <v>1</v>
      </c>
      <c r="E104" s="50">
        <f t="shared" si="35"/>
        <v>30</v>
      </c>
      <c r="F104" s="233">
        <f t="shared" ref="F104:F108" si="37">SUM(G104:I104)</f>
        <v>0</v>
      </c>
      <c r="G104" s="133"/>
      <c r="H104" s="133"/>
      <c r="I104" s="133"/>
      <c r="J104" s="138">
        <f t="shared" si="36"/>
        <v>30</v>
      </c>
      <c r="K104" s="150"/>
      <c r="L104" s="151"/>
      <c r="M104" s="151"/>
      <c r="N104" s="151"/>
      <c r="O104" s="151"/>
      <c r="P104" s="151">
        <v>1</v>
      </c>
      <c r="Q104" s="151"/>
      <c r="R104" s="152"/>
      <c r="S104" s="50" t="s">
        <v>127</v>
      </c>
      <c r="T104" s="122" t="s">
        <v>446</v>
      </c>
    </row>
    <row r="105" spans="1:21" s="58" customFormat="1" ht="18.75" x14ac:dyDescent="0.25">
      <c r="A105" s="50" t="s">
        <v>411</v>
      </c>
      <c r="B105" s="188"/>
      <c r="C105" s="379" t="s">
        <v>462</v>
      </c>
      <c r="D105" s="114">
        <v>6</v>
      </c>
      <c r="E105" s="50">
        <f t="shared" si="35"/>
        <v>180</v>
      </c>
      <c r="F105" s="233">
        <f t="shared" si="37"/>
        <v>80</v>
      </c>
      <c r="G105" s="134">
        <v>34</v>
      </c>
      <c r="H105" s="134"/>
      <c r="I105" s="134">
        <v>46</v>
      </c>
      <c r="J105" s="138">
        <f t="shared" si="36"/>
        <v>100</v>
      </c>
      <c r="K105" s="169"/>
      <c r="L105" s="166"/>
      <c r="M105" s="166"/>
      <c r="N105" s="166"/>
      <c r="O105" s="166"/>
      <c r="P105" s="172">
        <v>6</v>
      </c>
      <c r="Q105" s="166"/>
      <c r="R105" s="167"/>
      <c r="S105" s="50" t="s">
        <v>69</v>
      </c>
      <c r="T105" s="122" t="s">
        <v>446</v>
      </c>
    </row>
    <row r="106" spans="1:21" s="58" customFormat="1" ht="18.75" x14ac:dyDescent="0.25">
      <c r="A106" s="50" t="s">
        <v>412</v>
      </c>
      <c r="B106" s="188"/>
      <c r="C106" s="313" t="s">
        <v>224</v>
      </c>
      <c r="D106" s="114">
        <v>5</v>
      </c>
      <c r="E106" s="50">
        <f t="shared" si="35"/>
        <v>150</v>
      </c>
      <c r="F106" s="233">
        <f t="shared" si="37"/>
        <v>64</v>
      </c>
      <c r="G106" s="133">
        <v>30</v>
      </c>
      <c r="H106" s="133"/>
      <c r="I106" s="133">
        <v>34</v>
      </c>
      <c r="J106" s="138">
        <f t="shared" si="36"/>
        <v>86</v>
      </c>
      <c r="K106" s="150"/>
      <c r="L106" s="151"/>
      <c r="M106" s="151"/>
      <c r="N106" s="151"/>
      <c r="O106" s="151"/>
      <c r="P106" s="172">
        <v>5</v>
      </c>
      <c r="Q106" s="151"/>
      <c r="R106" s="152"/>
      <c r="S106" s="50" t="s">
        <v>69</v>
      </c>
      <c r="T106" s="122" t="s">
        <v>446</v>
      </c>
    </row>
    <row r="107" spans="1:21" s="58" customFormat="1" ht="18.75" x14ac:dyDescent="0.25">
      <c r="A107" s="50" t="s">
        <v>413</v>
      </c>
      <c r="B107" s="188"/>
      <c r="C107" s="178" t="s">
        <v>228</v>
      </c>
      <c r="D107" s="114">
        <v>5</v>
      </c>
      <c r="E107" s="50">
        <f t="shared" si="35"/>
        <v>150</v>
      </c>
      <c r="F107" s="233">
        <f t="shared" si="37"/>
        <v>74</v>
      </c>
      <c r="G107" s="134">
        <v>32</v>
      </c>
      <c r="H107" s="134"/>
      <c r="I107" s="134">
        <v>42</v>
      </c>
      <c r="J107" s="138">
        <f t="shared" si="36"/>
        <v>76</v>
      </c>
      <c r="K107" s="169"/>
      <c r="L107" s="166"/>
      <c r="M107" s="166"/>
      <c r="N107" s="166"/>
      <c r="O107" s="166"/>
      <c r="P107" s="151"/>
      <c r="Q107" s="151">
        <v>5</v>
      </c>
      <c r="R107" s="167"/>
      <c r="S107" s="50" t="s">
        <v>71</v>
      </c>
      <c r="T107" s="122" t="s">
        <v>446</v>
      </c>
    </row>
    <row r="108" spans="1:21" s="58" customFormat="1" ht="38.25" thickBot="1" x14ac:dyDescent="0.3">
      <c r="A108" s="51" t="s">
        <v>414</v>
      </c>
      <c r="B108" s="189"/>
      <c r="C108" s="321" t="s">
        <v>363</v>
      </c>
      <c r="D108" s="115">
        <v>1</v>
      </c>
      <c r="E108" s="51">
        <f t="shared" si="35"/>
        <v>30</v>
      </c>
      <c r="F108" s="234">
        <f t="shared" si="37"/>
        <v>0</v>
      </c>
      <c r="G108" s="135"/>
      <c r="H108" s="135"/>
      <c r="I108" s="135"/>
      <c r="J108" s="348">
        <f t="shared" si="36"/>
        <v>30</v>
      </c>
      <c r="K108" s="153"/>
      <c r="L108" s="154"/>
      <c r="M108" s="154"/>
      <c r="N108" s="154"/>
      <c r="O108" s="154"/>
      <c r="P108" s="154"/>
      <c r="Q108" s="154">
        <v>1</v>
      </c>
      <c r="R108" s="155"/>
      <c r="S108" s="51" t="s">
        <v>127</v>
      </c>
      <c r="T108" s="376" t="s">
        <v>446</v>
      </c>
    </row>
    <row r="109" spans="1:21" s="58" customFormat="1" ht="20.25" x14ac:dyDescent="0.25">
      <c r="A109" s="57"/>
      <c r="B109" s="101"/>
      <c r="C109" s="707" t="s">
        <v>319</v>
      </c>
      <c r="D109" s="707"/>
      <c r="E109" s="707"/>
      <c r="F109" s="707"/>
      <c r="G109" s="707"/>
      <c r="H109" s="707"/>
      <c r="I109" s="707"/>
      <c r="J109" s="707"/>
      <c r="K109" s="707"/>
      <c r="L109" s="707"/>
      <c r="M109" s="707"/>
      <c r="N109" s="707"/>
      <c r="O109" s="707"/>
      <c r="P109" s="707"/>
      <c r="Q109" s="707"/>
      <c r="R109" s="707"/>
      <c r="S109" s="707"/>
      <c r="T109" s="707"/>
      <c r="U109" s="707"/>
    </row>
    <row r="110" spans="1:21" s="58" customFormat="1" ht="17.25" thickBot="1" x14ac:dyDescent="0.3">
      <c r="A110" s="21"/>
      <c r="B110" s="101"/>
      <c r="C110" s="307" t="s">
        <v>355</v>
      </c>
      <c r="D110" s="57"/>
      <c r="E110" s="57"/>
      <c r="F110" s="101"/>
      <c r="G110" s="229"/>
      <c r="H110" s="229"/>
      <c r="I110" s="229"/>
      <c r="J110" s="101"/>
      <c r="K110" s="57"/>
      <c r="L110" s="57"/>
      <c r="M110" s="57"/>
      <c r="N110" s="57"/>
      <c r="O110" s="57"/>
      <c r="P110" s="57"/>
      <c r="Q110" s="310"/>
      <c r="R110" s="57"/>
      <c r="S110" s="57"/>
      <c r="T110" s="230"/>
    </row>
    <row r="111" spans="1:21" s="58" customFormat="1" ht="33" x14ac:dyDescent="0.25">
      <c r="A111" s="49" t="s">
        <v>415</v>
      </c>
      <c r="B111" s="106"/>
      <c r="C111" s="322" t="s">
        <v>356</v>
      </c>
      <c r="D111" s="190">
        <v>5</v>
      </c>
      <c r="E111" s="49">
        <f t="shared" ref="E111" si="38">D111*30</f>
        <v>150</v>
      </c>
      <c r="F111" s="232">
        <f t="shared" ref="F111" si="39">SUM(G111:I111)</f>
        <v>74</v>
      </c>
      <c r="G111" s="63">
        <v>32</v>
      </c>
      <c r="H111" s="63"/>
      <c r="I111" s="63">
        <v>42</v>
      </c>
      <c r="J111" s="64">
        <f t="shared" ref="J111" si="40">E111-F111</f>
        <v>76</v>
      </c>
      <c r="K111" s="147"/>
      <c r="L111" s="148"/>
      <c r="M111" s="148"/>
      <c r="N111" s="148"/>
      <c r="O111" s="148"/>
      <c r="P111" s="148">
        <v>5</v>
      </c>
      <c r="Q111" s="148"/>
      <c r="R111" s="149"/>
      <c r="S111" s="49" t="s">
        <v>71</v>
      </c>
      <c r="T111" s="116" t="s">
        <v>446</v>
      </c>
    </row>
    <row r="112" spans="1:21" s="58" customFormat="1" ht="33" x14ac:dyDescent="0.25">
      <c r="A112" s="50" t="s">
        <v>416</v>
      </c>
      <c r="B112" s="107"/>
      <c r="C112" s="316" t="s">
        <v>229</v>
      </c>
      <c r="D112" s="191">
        <v>5</v>
      </c>
      <c r="E112" s="50">
        <f>D112*30</f>
        <v>150</v>
      </c>
      <c r="F112" s="233">
        <f>SUM(G112:I112)</f>
        <v>64</v>
      </c>
      <c r="G112" s="52">
        <v>32</v>
      </c>
      <c r="H112" s="52"/>
      <c r="I112" s="52">
        <v>32</v>
      </c>
      <c r="J112" s="54">
        <f>E112-F112</f>
        <v>86</v>
      </c>
      <c r="K112" s="150"/>
      <c r="L112" s="151"/>
      <c r="M112" s="151"/>
      <c r="N112" s="151"/>
      <c r="O112" s="151"/>
      <c r="P112" s="151"/>
      <c r="Q112" s="151">
        <v>5</v>
      </c>
      <c r="R112" s="152"/>
      <c r="S112" s="50" t="s">
        <v>69</v>
      </c>
      <c r="T112" s="122" t="s">
        <v>446</v>
      </c>
    </row>
    <row r="113" spans="1:20" s="58" customFormat="1" ht="18.75" x14ac:dyDescent="0.25">
      <c r="A113" s="50" t="s">
        <v>417</v>
      </c>
      <c r="B113" s="107"/>
      <c r="C113" s="313" t="s">
        <v>227</v>
      </c>
      <c r="D113" s="191">
        <v>5</v>
      </c>
      <c r="E113" s="50">
        <f>D113*30</f>
        <v>150</v>
      </c>
      <c r="F113" s="233">
        <f>SUM(G113:I113)</f>
        <v>64</v>
      </c>
      <c r="G113" s="52">
        <v>32</v>
      </c>
      <c r="H113" s="52"/>
      <c r="I113" s="52">
        <v>32</v>
      </c>
      <c r="J113" s="54">
        <f>E113-F113</f>
        <v>86</v>
      </c>
      <c r="K113" s="150"/>
      <c r="L113" s="151"/>
      <c r="M113" s="151"/>
      <c r="N113" s="151"/>
      <c r="O113" s="151"/>
      <c r="P113" s="151"/>
      <c r="Q113" s="172">
        <v>5</v>
      </c>
      <c r="R113" s="152"/>
      <c r="S113" s="50" t="s">
        <v>69</v>
      </c>
      <c r="T113" s="122" t="s">
        <v>446</v>
      </c>
    </row>
    <row r="114" spans="1:20" s="58" customFormat="1" ht="16.5" x14ac:dyDescent="0.25">
      <c r="A114" s="50" t="s">
        <v>418</v>
      </c>
      <c r="B114" s="107"/>
      <c r="C114" s="315" t="s">
        <v>226</v>
      </c>
      <c r="D114" s="191">
        <v>5</v>
      </c>
      <c r="E114" s="50">
        <f>D114*30</f>
        <v>150</v>
      </c>
      <c r="F114" s="233">
        <f>SUM(G114:I114)</f>
        <v>64</v>
      </c>
      <c r="G114" s="52">
        <v>32</v>
      </c>
      <c r="H114" s="52"/>
      <c r="I114" s="52">
        <v>32</v>
      </c>
      <c r="J114" s="54">
        <f>E114-F114</f>
        <v>86</v>
      </c>
      <c r="K114" s="150"/>
      <c r="L114" s="151"/>
      <c r="M114" s="151"/>
      <c r="N114" s="151"/>
      <c r="O114" s="151"/>
      <c r="P114" s="151"/>
      <c r="Q114" s="172">
        <v>5</v>
      </c>
      <c r="R114" s="152"/>
      <c r="S114" s="50" t="s">
        <v>69</v>
      </c>
      <c r="T114" s="122" t="s">
        <v>446</v>
      </c>
    </row>
    <row r="115" spans="1:20" s="58" customFormat="1" ht="19.5" thickBot="1" x14ac:dyDescent="0.3">
      <c r="A115" s="51" t="s">
        <v>419</v>
      </c>
      <c r="B115" s="108"/>
      <c r="C115" s="323" t="s">
        <v>225</v>
      </c>
      <c r="D115" s="192">
        <v>5</v>
      </c>
      <c r="E115" s="51">
        <f>D115*30</f>
        <v>150</v>
      </c>
      <c r="F115" s="234">
        <f>SUM(G115:I115)</f>
        <v>64</v>
      </c>
      <c r="G115" s="60">
        <v>32</v>
      </c>
      <c r="H115" s="60"/>
      <c r="I115" s="60">
        <v>32</v>
      </c>
      <c r="J115" s="61">
        <f>E115-F115</f>
        <v>86</v>
      </c>
      <c r="K115" s="153"/>
      <c r="L115" s="154"/>
      <c r="M115" s="154"/>
      <c r="N115" s="154"/>
      <c r="O115" s="154"/>
      <c r="P115" s="154"/>
      <c r="Q115" s="253">
        <v>5</v>
      </c>
      <c r="R115" s="155"/>
      <c r="S115" s="51" t="s">
        <v>69</v>
      </c>
      <c r="T115" s="376" t="s">
        <v>446</v>
      </c>
    </row>
    <row r="116" spans="1:20" s="58" customFormat="1" ht="17.25" thickBot="1" x14ac:dyDescent="0.3">
      <c r="A116" s="57"/>
      <c r="B116" s="101"/>
      <c r="C116" s="307" t="s">
        <v>357</v>
      </c>
      <c r="D116" s="57"/>
      <c r="E116" s="57"/>
      <c r="F116" s="101"/>
      <c r="G116" s="229"/>
      <c r="H116" s="229"/>
      <c r="I116" s="229"/>
      <c r="J116" s="101"/>
      <c r="K116" s="304"/>
      <c r="L116" s="304"/>
      <c r="M116" s="304"/>
      <c r="N116" s="304"/>
      <c r="O116" s="304"/>
      <c r="P116" s="304"/>
      <c r="Q116" s="305"/>
      <c r="R116" s="304"/>
      <c r="S116" s="57"/>
      <c r="T116" s="230"/>
    </row>
    <row r="117" spans="1:20" s="58" customFormat="1" ht="16.5" x14ac:dyDescent="0.25">
      <c r="A117" s="49" t="s">
        <v>420</v>
      </c>
      <c r="B117" s="106"/>
      <c r="C117" s="380" t="s">
        <v>358</v>
      </c>
      <c r="D117" s="190">
        <v>5</v>
      </c>
      <c r="E117" s="49">
        <f t="shared" ref="E117:E121" si="41">D117*30</f>
        <v>150</v>
      </c>
      <c r="F117" s="232">
        <f t="shared" ref="F117:F121" si="42">SUM(G117:I117)</f>
        <v>74</v>
      </c>
      <c r="G117" s="63">
        <v>32</v>
      </c>
      <c r="H117" s="63"/>
      <c r="I117" s="63">
        <v>42</v>
      </c>
      <c r="J117" s="64">
        <f t="shared" ref="J117:J121" si="43">E117-F117</f>
        <v>76</v>
      </c>
      <c r="K117" s="147"/>
      <c r="L117" s="148"/>
      <c r="M117" s="148"/>
      <c r="N117" s="148"/>
      <c r="O117" s="148"/>
      <c r="P117" s="148">
        <v>5</v>
      </c>
      <c r="Q117" s="148"/>
      <c r="R117" s="149"/>
      <c r="S117" s="49" t="s">
        <v>71</v>
      </c>
      <c r="T117" s="116" t="s">
        <v>446</v>
      </c>
    </row>
    <row r="118" spans="1:20" s="58" customFormat="1" ht="16.5" x14ac:dyDescent="0.25">
      <c r="A118" s="50" t="s">
        <v>421</v>
      </c>
      <c r="B118" s="107"/>
      <c r="C118" s="306" t="s">
        <v>359</v>
      </c>
      <c r="D118" s="191">
        <v>5</v>
      </c>
      <c r="E118" s="50">
        <f t="shared" si="41"/>
        <v>150</v>
      </c>
      <c r="F118" s="233">
        <f t="shared" si="42"/>
        <v>64</v>
      </c>
      <c r="G118" s="52">
        <v>32</v>
      </c>
      <c r="H118" s="52"/>
      <c r="I118" s="52">
        <v>32</v>
      </c>
      <c r="J118" s="54">
        <f t="shared" si="43"/>
        <v>86</v>
      </c>
      <c r="K118" s="150"/>
      <c r="L118" s="151"/>
      <c r="M118" s="151"/>
      <c r="N118" s="151"/>
      <c r="O118" s="151"/>
      <c r="P118" s="151"/>
      <c r="Q118" s="172">
        <v>5</v>
      </c>
      <c r="R118" s="152"/>
      <c r="S118" s="50" t="s">
        <v>69</v>
      </c>
      <c r="T118" s="122" t="s">
        <v>446</v>
      </c>
    </row>
    <row r="119" spans="1:20" s="58" customFormat="1" ht="16.5" x14ac:dyDescent="0.25">
      <c r="A119" s="50" t="s">
        <v>422</v>
      </c>
      <c r="B119" s="107"/>
      <c r="C119" s="110" t="s">
        <v>360</v>
      </c>
      <c r="D119" s="191">
        <v>5</v>
      </c>
      <c r="E119" s="50">
        <f t="shared" si="41"/>
        <v>150</v>
      </c>
      <c r="F119" s="233">
        <f t="shared" si="42"/>
        <v>64</v>
      </c>
      <c r="G119" s="52">
        <v>32</v>
      </c>
      <c r="H119" s="52"/>
      <c r="I119" s="52">
        <v>32</v>
      </c>
      <c r="J119" s="54">
        <f t="shared" si="43"/>
        <v>86</v>
      </c>
      <c r="K119" s="150"/>
      <c r="L119" s="151"/>
      <c r="M119" s="151"/>
      <c r="N119" s="151"/>
      <c r="O119" s="151"/>
      <c r="P119" s="151"/>
      <c r="Q119" s="172">
        <v>5</v>
      </c>
      <c r="R119" s="152"/>
      <c r="S119" s="50" t="s">
        <v>69</v>
      </c>
      <c r="T119" s="122" t="s">
        <v>446</v>
      </c>
    </row>
    <row r="120" spans="1:20" s="58" customFormat="1" ht="33" x14ac:dyDescent="0.25">
      <c r="A120" s="50" t="s">
        <v>423</v>
      </c>
      <c r="B120" s="107"/>
      <c r="C120" s="110" t="s">
        <v>361</v>
      </c>
      <c r="D120" s="191">
        <v>5</v>
      </c>
      <c r="E120" s="50">
        <f t="shared" si="41"/>
        <v>150</v>
      </c>
      <c r="F120" s="233">
        <f t="shared" si="42"/>
        <v>64</v>
      </c>
      <c r="G120" s="52">
        <v>32</v>
      </c>
      <c r="H120" s="52"/>
      <c r="I120" s="52">
        <v>32</v>
      </c>
      <c r="J120" s="54">
        <f t="shared" si="43"/>
        <v>86</v>
      </c>
      <c r="K120" s="150"/>
      <c r="L120" s="151"/>
      <c r="M120" s="151"/>
      <c r="N120" s="151"/>
      <c r="O120" s="151"/>
      <c r="P120" s="151"/>
      <c r="Q120" s="172">
        <v>5</v>
      </c>
      <c r="R120" s="152"/>
      <c r="S120" s="50" t="s">
        <v>69</v>
      </c>
      <c r="T120" s="122" t="s">
        <v>446</v>
      </c>
    </row>
    <row r="121" spans="1:20" s="58" customFormat="1" ht="33.75" thickBot="1" x14ac:dyDescent="0.3">
      <c r="A121" s="51" t="s">
        <v>424</v>
      </c>
      <c r="B121" s="108"/>
      <c r="C121" s="112" t="s">
        <v>362</v>
      </c>
      <c r="D121" s="192">
        <v>5</v>
      </c>
      <c r="E121" s="51">
        <f t="shared" si="41"/>
        <v>150</v>
      </c>
      <c r="F121" s="234">
        <f t="shared" si="42"/>
        <v>64</v>
      </c>
      <c r="G121" s="60">
        <v>18</v>
      </c>
      <c r="H121" s="60"/>
      <c r="I121" s="60">
        <v>46</v>
      </c>
      <c r="J121" s="61">
        <f t="shared" si="43"/>
        <v>86</v>
      </c>
      <c r="K121" s="153"/>
      <c r="L121" s="154"/>
      <c r="M121" s="154"/>
      <c r="N121" s="154"/>
      <c r="O121" s="154"/>
      <c r="P121" s="154"/>
      <c r="Q121" s="253">
        <v>5</v>
      </c>
      <c r="R121" s="155"/>
      <c r="S121" s="51" t="s">
        <v>69</v>
      </c>
      <c r="T121" s="376" t="s">
        <v>446</v>
      </c>
    </row>
    <row r="122" spans="1:20" s="58" customFormat="1" ht="24" thickBot="1" x14ac:dyDescent="0.3">
      <c r="A122" s="103"/>
      <c r="B122" s="103"/>
      <c r="C122" s="273" t="s">
        <v>306</v>
      </c>
      <c r="D122" s="274"/>
      <c r="E122" s="274"/>
      <c r="F122" s="274"/>
      <c r="G122" s="274"/>
      <c r="H122" s="274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217"/>
    </row>
    <row r="123" spans="1:20" s="58" customFormat="1" ht="16.5" x14ac:dyDescent="0.25">
      <c r="A123" s="49" t="s">
        <v>240</v>
      </c>
      <c r="B123" s="118"/>
      <c r="C123" s="130" t="s">
        <v>336</v>
      </c>
      <c r="D123" s="242">
        <v>4</v>
      </c>
      <c r="E123" s="248">
        <f t="shared" ref="E123:E130" si="44">D123*30</f>
        <v>120</v>
      </c>
      <c r="F123" s="245">
        <f>SUM(G123:I123)</f>
        <v>60</v>
      </c>
      <c r="G123" s="123">
        <v>30</v>
      </c>
      <c r="H123" s="123"/>
      <c r="I123" s="123">
        <v>30</v>
      </c>
      <c r="J123" s="127">
        <f t="shared" ref="J123:J130" si="45">E123-F123</f>
        <v>60</v>
      </c>
      <c r="K123" s="147"/>
      <c r="L123" s="148"/>
      <c r="M123" s="148"/>
      <c r="N123" s="148"/>
      <c r="O123" s="148">
        <v>4</v>
      </c>
      <c r="P123" s="148"/>
      <c r="Q123" s="148"/>
      <c r="R123" s="149"/>
      <c r="S123" s="144" t="s">
        <v>71</v>
      </c>
      <c r="T123" s="218" t="s">
        <v>280</v>
      </c>
    </row>
    <row r="124" spans="1:20" s="58" customFormat="1" ht="16.5" x14ac:dyDescent="0.25">
      <c r="A124" s="50" t="s">
        <v>241</v>
      </c>
      <c r="B124" s="119"/>
      <c r="C124" s="131" t="s">
        <v>213</v>
      </c>
      <c r="D124" s="243">
        <v>5</v>
      </c>
      <c r="E124" s="249">
        <f t="shared" si="44"/>
        <v>150</v>
      </c>
      <c r="F124" s="246">
        <f>SUM(G124:I124)</f>
        <v>64</v>
      </c>
      <c r="G124" s="117">
        <v>32</v>
      </c>
      <c r="H124" s="117"/>
      <c r="I124" s="117">
        <v>32</v>
      </c>
      <c r="J124" s="128">
        <f t="shared" si="45"/>
        <v>86</v>
      </c>
      <c r="K124" s="150"/>
      <c r="L124" s="151"/>
      <c r="M124" s="151"/>
      <c r="N124" s="151">
        <v>5</v>
      </c>
      <c r="O124" s="151"/>
      <c r="P124" s="151"/>
      <c r="Q124" s="151"/>
      <c r="R124" s="152"/>
      <c r="S124" s="145" t="s">
        <v>69</v>
      </c>
      <c r="T124" s="219" t="s">
        <v>280</v>
      </c>
    </row>
    <row r="125" spans="1:20" s="58" customFormat="1" ht="16.5" x14ac:dyDescent="0.25">
      <c r="A125" s="50" t="s">
        <v>242</v>
      </c>
      <c r="B125" s="119"/>
      <c r="C125" s="131" t="s">
        <v>214</v>
      </c>
      <c r="D125" s="243">
        <v>5</v>
      </c>
      <c r="E125" s="249">
        <f t="shared" si="44"/>
        <v>150</v>
      </c>
      <c r="F125" s="246">
        <f t="shared" ref="F125:F130" si="46">SUM(G125:I125)</f>
        <v>64</v>
      </c>
      <c r="G125" s="117">
        <v>30</v>
      </c>
      <c r="H125" s="117"/>
      <c r="I125" s="117">
        <v>34</v>
      </c>
      <c r="J125" s="128">
        <f t="shared" si="45"/>
        <v>86</v>
      </c>
      <c r="K125" s="150"/>
      <c r="L125" s="151"/>
      <c r="M125" s="151"/>
      <c r="N125" s="151"/>
      <c r="O125" s="151">
        <v>5</v>
      </c>
      <c r="P125" s="151"/>
      <c r="Q125" s="151"/>
      <c r="R125" s="152"/>
      <c r="S125" s="145" t="s">
        <v>69</v>
      </c>
      <c r="T125" s="219" t="s">
        <v>280</v>
      </c>
    </row>
    <row r="126" spans="1:20" s="58" customFormat="1" ht="17.25" x14ac:dyDescent="0.25">
      <c r="A126" s="50" t="s">
        <v>243</v>
      </c>
      <c r="B126" s="119"/>
      <c r="C126" s="131" t="s">
        <v>236</v>
      </c>
      <c r="D126" s="243">
        <v>1</v>
      </c>
      <c r="E126" s="249">
        <f t="shared" si="44"/>
        <v>30</v>
      </c>
      <c r="F126" s="246">
        <f t="shared" si="46"/>
        <v>0</v>
      </c>
      <c r="G126" s="124"/>
      <c r="H126" s="124"/>
      <c r="I126" s="124"/>
      <c r="J126" s="128">
        <f t="shared" si="45"/>
        <v>30</v>
      </c>
      <c r="K126" s="169"/>
      <c r="L126" s="166"/>
      <c r="M126" s="166"/>
      <c r="N126" s="166"/>
      <c r="O126" s="151">
        <v>1</v>
      </c>
      <c r="P126" s="151"/>
      <c r="Q126" s="166"/>
      <c r="R126" s="167"/>
      <c r="S126" s="145" t="s">
        <v>127</v>
      </c>
      <c r="T126" s="219" t="s">
        <v>280</v>
      </c>
    </row>
    <row r="127" spans="1:20" s="58" customFormat="1" ht="16.5" x14ac:dyDescent="0.25">
      <c r="A127" s="50" t="s">
        <v>244</v>
      </c>
      <c r="B127" s="119"/>
      <c r="C127" s="131" t="s">
        <v>215</v>
      </c>
      <c r="D127" s="243">
        <v>6</v>
      </c>
      <c r="E127" s="249">
        <f t="shared" si="44"/>
        <v>180</v>
      </c>
      <c r="F127" s="246">
        <f t="shared" si="46"/>
        <v>80</v>
      </c>
      <c r="G127" s="117">
        <v>40</v>
      </c>
      <c r="H127" s="117"/>
      <c r="I127" s="117">
        <v>40</v>
      </c>
      <c r="J127" s="128">
        <f t="shared" si="45"/>
        <v>100</v>
      </c>
      <c r="K127" s="150"/>
      <c r="L127" s="151"/>
      <c r="M127" s="151"/>
      <c r="N127" s="151"/>
      <c r="O127" s="151"/>
      <c r="P127" s="151"/>
      <c r="Q127" s="151">
        <v>6</v>
      </c>
      <c r="R127" s="152"/>
      <c r="S127" s="145" t="s">
        <v>69</v>
      </c>
      <c r="T127" s="219" t="s">
        <v>280</v>
      </c>
    </row>
    <row r="128" spans="1:20" s="58" customFormat="1" ht="16.5" x14ac:dyDescent="0.25">
      <c r="A128" s="50" t="s">
        <v>245</v>
      </c>
      <c r="B128" s="119"/>
      <c r="C128" s="131" t="s">
        <v>216</v>
      </c>
      <c r="D128" s="243">
        <v>6</v>
      </c>
      <c r="E128" s="249">
        <f t="shared" si="44"/>
        <v>180</v>
      </c>
      <c r="F128" s="246">
        <f t="shared" si="46"/>
        <v>80</v>
      </c>
      <c r="G128" s="117">
        <v>40</v>
      </c>
      <c r="H128" s="117"/>
      <c r="I128" s="117">
        <v>40</v>
      </c>
      <c r="J128" s="128">
        <f t="shared" si="45"/>
        <v>100</v>
      </c>
      <c r="K128" s="150"/>
      <c r="L128" s="151"/>
      <c r="M128" s="151"/>
      <c r="N128" s="151"/>
      <c r="O128" s="151"/>
      <c r="P128" s="151"/>
      <c r="Q128" s="151">
        <v>6</v>
      </c>
      <c r="R128" s="152"/>
      <c r="S128" s="145" t="s">
        <v>69</v>
      </c>
      <c r="T128" s="219" t="s">
        <v>280</v>
      </c>
    </row>
    <row r="129" spans="1:21" s="58" customFormat="1" ht="17.25" x14ac:dyDescent="0.25">
      <c r="A129" s="50" t="s">
        <v>246</v>
      </c>
      <c r="B129" s="119"/>
      <c r="C129" s="131" t="s">
        <v>237</v>
      </c>
      <c r="D129" s="243">
        <v>1</v>
      </c>
      <c r="E129" s="249">
        <f t="shared" si="44"/>
        <v>30</v>
      </c>
      <c r="F129" s="246">
        <f t="shared" si="46"/>
        <v>0</v>
      </c>
      <c r="G129" s="125"/>
      <c r="H129" s="125"/>
      <c r="I129" s="124"/>
      <c r="J129" s="128">
        <f t="shared" si="45"/>
        <v>30</v>
      </c>
      <c r="K129" s="169"/>
      <c r="L129" s="166"/>
      <c r="M129" s="166"/>
      <c r="N129" s="166"/>
      <c r="O129" s="166"/>
      <c r="P129" s="151"/>
      <c r="Q129" s="151">
        <v>1</v>
      </c>
      <c r="R129" s="167"/>
      <c r="S129" s="145" t="s">
        <v>127</v>
      </c>
      <c r="T129" s="219" t="s">
        <v>280</v>
      </c>
    </row>
    <row r="130" spans="1:21" s="58" customFormat="1" ht="17.25" thickBot="1" x14ac:dyDescent="0.3">
      <c r="A130" s="51" t="s">
        <v>247</v>
      </c>
      <c r="B130" s="365"/>
      <c r="C130" s="201" t="s">
        <v>217</v>
      </c>
      <c r="D130" s="244">
        <v>5</v>
      </c>
      <c r="E130" s="250">
        <f t="shared" si="44"/>
        <v>150</v>
      </c>
      <c r="F130" s="247">
        <f t="shared" si="46"/>
        <v>64</v>
      </c>
      <c r="G130" s="126">
        <v>30</v>
      </c>
      <c r="H130" s="126"/>
      <c r="I130" s="126">
        <v>34</v>
      </c>
      <c r="J130" s="129">
        <f t="shared" si="45"/>
        <v>86</v>
      </c>
      <c r="K130" s="153"/>
      <c r="L130" s="154"/>
      <c r="M130" s="154"/>
      <c r="N130" s="154"/>
      <c r="O130" s="154"/>
      <c r="P130" s="154"/>
      <c r="Q130" s="363">
        <v>5</v>
      </c>
      <c r="R130" s="155"/>
      <c r="S130" s="146" t="s">
        <v>69</v>
      </c>
      <c r="T130" s="220" t="s">
        <v>280</v>
      </c>
    </row>
    <row r="131" spans="1:21" s="58" customFormat="1" ht="20.25" x14ac:dyDescent="0.25">
      <c r="A131" s="57"/>
      <c r="B131" s="101"/>
      <c r="C131" s="707" t="s">
        <v>319</v>
      </c>
      <c r="D131" s="707"/>
      <c r="E131" s="707"/>
      <c r="F131" s="707"/>
      <c r="G131" s="707"/>
      <c r="H131" s="707"/>
      <c r="I131" s="707"/>
      <c r="J131" s="707"/>
      <c r="K131" s="707"/>
      <c r="L131" s="707"/>
      <c r="M131" s="707"/>
      <c r="N131" s="707"/>
      <c r="O131" s="707"/>
      <c r="P131" s="707"/>
      <c r="Q131" s="707"/>
      <c r="R131" s="707"/>
      <c r="S131" s="707"/>
      <c r="T131" s="707"/>
      <c r="U131" s="707"/>
    </row>
    <row r="132" spans="1:21" s="58" customFormat="1" ht="17.25" thickBot="1" x14ac:dyDescent="0.3">
      <c r="A132" s="21"/>
      <c r="B132" s="101"/>
      <c r="C132" s="307" t="s">
        <v>337</v>
      </c>
      <c r="D132" s="57"/>
      <c r="E132" s="57"/>
      <c r="F132" s="101"/>
      <c r="G132" s="229"/>
      <c r="H132" s="229"/>
      <c r="I132" s="229"/>
      <c r="J132" s="101"/>
      <c r="K132" s="57"/>
      <c r="L132" s="57"/>
      <c r="M132" s="57"/>
      <c r="N132" s="57"/>
      <c r="O132" s="57"/>
      <c r="P132" s="57"/>
      <c r="Q132" s="310"/>
      <c r="R132" s="57"/>
      <c r="S132" s="57"/>
      <c r="T132" s="230"/>
    </row>
    <row r="133" spans="1:21" s="58" customFormat="1" ht="16.5" x14ac:dyDescent="0.25">
      <c r="A133" s="49" t="s">
        <v>364</v>
      </c>
      <c r="B133" s="106"/>
      <c r="C133" s="130" t="s">
        <v>339</v>
      </c>
      <c r="D133" s="242">
        <v>4</v>
      </c>
      <c r="E133" s="248">
        <f t="shared" ref="E133:E138" si="47">D133*30</f>
        <v>120</v>
      </c>
      <c r="F133" s="245">
        <f t="shared" ref="F133:F138" si="48">SUM(G133:I133)</f>
        <v>60</v>
      </c>
      <c r="G133" s="123">
        <v>30</v>
      </c>
      <c r="H133" s="123"/>
      <c r="I133" s="123">
        <v>30</v>
      </c>
      <c r="J133" s="127">
        <f t="shared" ref="J133:J138" si="49">E133-F133</f>
        <v>60</v>
      </c>
      <c r="K133" s="147"/>
      <c r="L133" s="148"/>
      <c r="M133" s="148"/>
      <c r="N133" s="148"/>
      <c r="O133" s="148"/>
      <c r="P133" s="148">
        <v>4</v>
      </c>
      <c r="Q133" s="148"/>
      <c r="R133" s="149"/>
      <c r="S133" s="144" t="s">
        <v>71</v>
      </c>
      <c r="T133" s="218" t="s">
        <v>280</v>
      </c>
    </row>
    <row r="134" spans="1:21" s="58" customFormat="1" ht="16.5" x14ac:dyDescent="0.25">
      <c r="A134" s="50" t="s">
        <v>366</v>
      </c>
      <c r="B134" s="107"/>
      <c r="C134" s="131" t="s">
        <v>218</v>
      </c>
      <c r="D134" s="243">
        <v>4</v>
      </c>
      <c r="E134" s="249">
        <f t="shared" si="47"/>
        <v>120</v>
      </c>
      <c r="F134" s="246">
        <f t="shared" si="48"/>
        <v>44</v>
      </c>
      <c r="G134" s="117">
        <v>18</v>
      </c>
      <c r="H134" s="117"/>
      <c r="I134" s="117">
        <v>26</v>
      </c>
      <c r="J134" s="128">
        <f t="shared" si="49"/>
        <v>76</v>
      </c>
      <c r="K134" s="150"/>
      <c r="L134" s="151"/>
      <c r="M134" s="151"/>
      <c r="N134" s="151"/>
      <c r="O134" s="151"/>
      <c r="P134" s="151"/>
      <c r="Q134" s="151">
        <v>4</v>
      </c>
      <c r="R134" s="152"/>
      <c r="S134" s="145" t="s">
        <v>71</v>
      </c>
      <c r="T134" s="219" t="s">
        <v>280</v>
      </c>
    </row>
    <row r="135" spans="1:21" s="58" customFormat="1" ht="16.5" x14ac:dyDescent="0.25">
      <c r="A135" s="50" t="s">
        <v>367</v>
      </c>
      <c r="B135" s="107"/>
      <c r="C135" s="131" t="s">
        <v>219</v>
      </c>
      <c r="D135" s="243">
        <v>4</v>
      </c>
      <c r="E135" s="249">
        <f t="shared" si="47"/>
        <v>120</v>
      </c>
      <c r="F135" s="246">
        <f t="shared" si="48"/>
        <v>60</v>
      </c>
      <c r="G135" s="117">
        <v>30</v>
      </c>
      <c r="H135" s="117"/>
      <c r="I135" s="117">
        <v>30</v>
      </c>
      <c r="J135" s="128">
        <f t="shared" si="49"/>
        <v>60</v>
      </c>
      <c r="K135" s="150"/>
      <c r="L135" s="151"/>
      <c r="M135" s="151"/>
      <c r="N135" s="151"/>
      <c r="O135" s="151"/>
      <c r="P135" s="151"/>
      <c r="Q135" s="151">
        <v>4</v>
      </c>
      <c r="R135" s="152"/>
      <c r="S135" s="145" t="s">
        <v>71</v>
      </c>
      <c r="T135" s="219" t="s">
        <v>280</v>
      </c>
    </row>
    <row r="136" spans="1:21" s="58" customFormat="1" ht="16.5" x14ac:dyDescent="0.25">
      <c r="A136" s="50" t="s">
        <v>368</v>
      </c>
      <c r="B136" s="107"/>
      <c r="C136" s="131" t="s">
        <v>220</v>
      </c>
      <c r="D136" s="243">
        <v>5</v>
      </c>
      <c r="E136" s="249">
        <f t="shared" si="47"/>
        <v>150</v>
      </c>
      <c r="F136" s="246">
        <f t="shared" si="48"/>
        <v>64</v>
      </c>
      <c r="G136" s="117">
        <v>32</v>
      </c>
      <c r="H136" s="117"/>
      <c r="I136" s="117">
        <v>32</v>
      </c>
      <c r="J136" s="128">
        <f t="shared" si="49"/>
        <v>86</v>
      </c>
      <c r="K136" s="150"/>
      <c r="L136" s="151"/>
      <c r="M136" s="151"/>
      <c r="N136" s="151"/>
      <c r="O136" s="151"/>
      <c r="P136" s="151">
        <v>5</v>
      </c>
      <c r="Q136" s="151"/>
      <c r="R136" s="152"/>
      <c r="S136" s="145" t="s">
        <v>69</v>
      </c>
      <c r="T136" s="219" t="s">
        <v>280</v>
      </c>
    </row>
    <row r="137" spans="1:21" s="58" customFormat="1" ht="16.5" x14ac:dyDescent="0.25">
      <c r="A137" s="50" t="s">
        <v>369</v>
      </c>
      <c r="B137" s="311"/>
      <c r="C137" s="131" t="s">
        <v>221</v>
      </c>
      <c r="D137" s="243">
        <v>4</v>
      </c>
      <c r="E137" s="249">
        <f t="shared" si="47"/>
        <v>120</v>
      </c>
      <c r="F137" s="246">
        <f t="shared" si="48"/>
        <v>48</v>
      </c>
      <c r="G137" s="117">
        <v>24</v>
      </c>
      <c r="H137" s="117"/>
      <c r="I137" s="117">
        <v>24</v>
      </c>
      <c r="J137" s="128">
        <f t="shared" si="49"/>
        <v>72</v>
      </c>
      <c r="K137" s="150"/>
      <c r="L137" s="151"/>
      <c r="M137" s="151"/>
      <c r="N137" s="151"/>
      <c r="O137" s="151"/>
      <c r="P137" s="151">
        <v>4</v>
      </c>
      <c r="Q137" s="151"/>
      <c r="R137" s="152"/>
      <c r="S137" s="145" t="s">
        <v>69</v>
      </c>
      <c r="T137" s="219" t="s">
        <v>280</v>
      </c>
    </row>
    <row r="138" spans="1:21" s="58" customFormat="1" ht="17.25" thickBot="1" x14ac:dyDescent="0.3">
      <c r="A138" s="51" t="s">
        <v>425</v>
      </c>
      <c r="B138" s="108"/>
      <c r="C138" s="201" t="s">
        <v>344</v>
      </c>
      <c r="D138" s="244">
        <v>4</v>
      </c>
      <c r="E138" s="250">
        <f t="shared" si="47"/>
        <v>120</v>
      </c>
      <c r="F138" s="247">
        <f t="shared" si="48"/>
        <v>60</v>
      </c>
      <c r="G138" s="126">
        <v>30</v>
      </c>
      <c r="H138" s="126"/>
      <c r="I138" s="126">
        <v>30</v>
      </c>
      <c r="J138" s="129">
        <f t="shared" si="49"/>
        <v>60</v>
      </c>
      <c r="K138" s="153"/>
      <c r="L138" s="154"/>
      <c r="M138" s="154"/>
      <c r="N138" s="154"/>
      <c r="O138" s="154"/>
      <c r="P138" s="154">
        <v>4</v>
      </c>
      <c r="Q138" s="154"/>
      <c r="R138" s="155"/>
      <c r="S138" s="146" t="s">
        <v>71</v>
      </c>
      <c r="T138" s="220" t="s">
        <v>280</v>
      </c>
    </row>
    <row r="139" spans="1:21" s="58" customFormat="1" ht="17.25" thickBot="1" x14ac:dyDescent="0.3">
      <c r="A139" s="57"/>
      <c r="B139" s="101"/>
      <c r="C139" s="307" t="s">
        <v>345</v>
      </c>
      <c r="D139" s="57"/>
      <c r="E139" s="57"/>
      <c r="F139" s="101"/>
      <c r="G139" s="229"/>
      <c r="H139" s="229"/>
      <c r="I139" s="229"/>
      <c r="J139" s="101"/>
      <c r="K139" s="57"/>
      <c r="L139" s="57"/>
      <c r="M139" s="57"/>
      <c r="N139" s="57"/>
      <c r="O139" s="57"/>
      <c r="P139" s="57"/>
      <c r="Q139" s="310"/>
      <c r="R139" s="57"/>
      <c r="S139" s="57"/>
      <c r="T139" s="230"/>
    </row>
    <row r="140" spans="1:21" s="58" customFormat="1" ht="16.5" x14ac:dyDescent="0.25">
      <c r="A140" s="49" t="s">
        <v>365</v>
      </c>
      <c r="B140" s="106"/>
      <c r="C140" s="130" t="s">
        <v>346</v>
      </c>
      <c r="D140" s="242">
        <v>4</v>
      </c>
      <c r="E140" s="248">
        <f t="shared" ref="E140:E145" si="50">D140*30</f>
        <v>120</v>
      </c>
      <c r="F140" s="245">
        <f t="shared" ref="F140:F145" si="51">SUM(G140:I140)</f>
        <v>60</v>
      </c>
      <c r="G140" s="123">
        <v>30</v>
      </c>
      <c r="H140" s="123"/>
      <c r="I140" s="123">
        <v>30</v>
      </c>
      <c r="J140" s="127">
        <f t="shared" ref="J140:J145" si="52">E140-F140</f>
        <v>60</v>
      </c>
      <c r="K140" s="147"/>
      <c r="L140" s="148"/>
      <c r="M140" s="148"/>
      <c r="N140" s="148"/>
      <c r="O140" s="148"/>
      <c r="P140" s="148">
        <v>4</v>
      </c>
      <c r="Q140" s="148"/>
      <c r="R140" s="149"/>
      <c r="S140" s="144" t="s">
        <v>71</v>
      </c>
      <c r="T140" s="218" t="s">
        <v>280</v>
      </c>
    </row>
    <row r="141" spans="1:21" s="58" customFormat="1" ht="16.5" x14ac:dyDescent="0.25">
      <c r="A141" s="50" t="s">
        <v>370</v>
      </c>
      <c r="B141" s="107"/>
      <c r="C141" s="131" t="s">
        <v>347</v>
      </c>
      <c r="D141" s="243">
        <v>4</v>
      </c>
      <c r="E141" s="249">
        <f t="shared" si="50"/>
        <v>120</v>
      </c>
      <c r="F141" s="246">
        <f t="shared" si="51"/>
        <v>44</v>
      </c>
      <c r="G141" s="117">
        <v>18</v>
      </c>
      <c r="H141" s="117"/>
      <c r="I141" s="117">
        <v>26</v>
      </c>
      <c r="J141" s="128">
        <f t="shared" si="52"/>
        <v>76</v>
      </c>
      <c r="K141" s="150"/>
      <c r="L141" s="151"/>
      <c r="M141" s="151"/>
      <c r="N141" s="151"/>
      <c r="O141" s="151"/>
      <c r="P141" s="151"/>
      <c r="Q141" s="151">
        <v>4</v>
      </c>
      <c r="R141" s="152"/>
      <c r="S141" s="145" t="s">
        <v>71</v>
      </c>
      <c r="T141" s="219" t="s">
        <v>280</v>
      </c>
    </row>
    <row r="142" spans="1:21" s="58" customFormat="1" ht="16.5" x14ac:dyDescent="0.25">
      <c r="A142" s="50" t="s">
        <v>371</v>
      </c>
      <c r="B142" s="107"/>
      <c r="C142" s="131" t="s">
        <v>348</v>
      </c>
      <c r="D142" s="243">
        <v>4</v>
      </c>
      <c r="E142" s="249">
        <f t="shared" si="50"/>
        <v>120</v>
      </c>
      <c r="F142" s="246">
        <f t="shared" si="51"/>
        <v>60</v>
      </c>
      <c r="G142" s="117">
        <v>30</v>
      </c>
      <c r="H142" s="117"/>
      <c r="I142" s="117">
        <v>30</v>
      </c>
      <c r="J142" s="128">
        <f t="shared" si="52"/>
        <v>60</v>
      </c>
      <c r="K142" s="150"/>
      <c r="L142" s="151"/>
      <c r="M142" s="151"/>
      <c r="N142" s="151"/>
      <c r="O142" s="151"/>
      <c r="P142" s="151"/>
      <c r="Q142" s="151">
        <v>4</v>
      </c>
      <c r="R142" s="152"/>
      <c r="S142" s="145" t="s">
        <v>71</v>
      </c>
      <c r="T142" s="219" t="s">
        <v>455</v>
      </c>
    </row>
    <row r="143" spans="1:21" s="58" customFormat="1" ht="33" x14ac:dyDescent="0.25">
      <c r="A143" s="50" t="s">
        <v>372</v>
      </c>
      <c r="B143" s="107"/>
      <c r="C143" s="131" t="s">
        <v>349</v>
      </c>
      <c r="D143" s="243">
        <v>5</v>
      </c>
      <c r="E143" s="249">
        <f t="shared" si="50"/>
        <v>150</v>
      </c>
      <c r="F143" s="246">
        <f t="shared" si="51"/>
        <v>64</v>
      </c>
      <c r="G143" s="117">
        <v>32</v>
      </c>
      <c r="H143" s="117"/>
      <c r="I143" s="117">
        <v>32</v>
      </c>
      <c r="J143" s="128">
        <f t="shared" si="52"/>
        <v>86</v>
      </c>
      <c r="K143" s="150"/>
      <c r="L143" s="151"/>
      <c r="M143" s="151"/>
      <c r="N143" s="151"/>
      <c r="O143" s="151"/>
      <c r="P143" s="151">
        <v>5</v>
      </c>
      <c r="Q143" s="151"/>
      <c r="R143" s="152"/>
      <c r="S143" s="145" t="s">
        <v>69</v>
      </c>
      <c r="T143" s="219" t="s">
        <v>447</v>
      </c>
    </row>
    <row r="144" spans="1:21" s="58" customFormat="1" ht="16.5" x14ac:dyDescent="0.25">
      <c r="A144" s="50" t="s">
        <v>373</v>
      </c>
      <c r="B144" s="311"/>
      <c r="C144" s="131" t="s">
        <v>221</v>
      </c>
      <c r="D144" s="243">
        <v>4</v>
      </c>
      <c r="E144" s="249">
        <f t="shared" si="50"/>
        <v>120</v>
      </c>
      <c r="F144" s="246">
        <f t="shared" si="51"/>
        <v>48</v>
      </c>
      <c r="G144" s="117">
        <v>24</v>
      </c>
      <c r="H144" s="117"/>
      <c r="I144" s="117">
        <v>24</v>
      </c>
      <c r="J144" s="128">
        <f t="shared" si="52"/>
        <v>72</v>
      </c>
      <c r="K144" s="150"/>
      <c r="L144" s="151"/>
      <c r="M144" s="151"/>
      <c r="N144" s="151"/>
      <c r="O144" s="151"/>
      <c r="P144" s="151">
        <v>4</v>
      </c>
      <c r="Q144" s="151"/>
      <c r="R144" s="152"/>
      <c r="S144" s="145" t="s">
        <v>69</v>
      </c>
      <c r="T144" s="219" t="s">
        <v>280</v>
      </c>
    </row>
    <row r="145" spans="1:21" s="58" customFormat="1" ht="33.75" thickBot="1" x14ac:dyDescent="0.3">
      <c r="A145" s="51" t="s">
        <v>426</v>
      </c>
      <c r="B145" s="108"/>
      <c r="C145" s="201" t="s">
        <v>350</v>
      </c>
      <c r="D145" s="244">
        <v>4</v>
      </c>
      <c r="E145" s="250">
        <f t="shared" si="50"/>
        <v>120</v>
      </c>
      <c r="F145" s="247">
        <f t="shared" si="51"/>
        <v>60</v>
      </c>
      <c r="G145" s="126">
        <v>30</v>
      </c>
      <c r="H145" s="126">
        <v>30</v>
      </c>
      <c r="I145" s="126"/>
      <c r="J145" s="129">
        <f t="shared" si="52"/>
        <v>60</v>
      </c>
      <c r="K145" s="153"/>
      <c r="L145" s="154"/>
      <c r="M145" s="154"/>
      <c r="N145" s="154"/>
      <c r="O145" s="154"/>
      <c r="P145" s="154">
        <v>4</v>
      </c>
      <c r="Q145" s="154"/>
      <c r="R145" s="155"/>
      <c r="S145" s="146" t="s">
        <v>71</v>
      </c>
      <c r="T145" s="220" t="s">
        <v>351</v>
      </c>
    </row>
    <row r="146" spans="1:21" s="58" customFormat="1" ht="24" thickBot="1" x14ac:dyDescent="0.3">
      <c r="A146" s="274"/>
      <c r="B146" s="274"/>
      <c r="C146" s="273" t="s">
        <v>307</v>
      </c>
      <c r="D146" s="274"/>
      <c r="E146" s="274"/>
      <c r="F146" s="274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217"/>
    </row>
    <row r="147" spans="1:21" s="58" customFormat="1" ht="16.5" x14ac:dyDescent="0.25">
      <c r="A147" s="49" t="s">
        <v>248</v>
      </c>
      <c r="B147" s="186"/>
      <c r="C147" s="179" t="s">
        <v>201</v>
      </c>
      <c r="D147" s="113">
        <v>5</v>
      </c>
      <c r="E147" s="49">
        <f t="shared" ref="E147:E154" si="53">D147*30</f>
        <v>150</v>
      </c>
      <c r="F147" s="232">
        <f>SUM(G147:I147)</f>
        <v>64</v>
      </c>
      <c r="G147" s="63">
        <v>32</v>
      </c>
      <c r="H147" s="63">
        <v>32</v>
      </c>
      <c r="I147" s="63"/>
      <c r="J147" s="64">
        <f t="shared" ref="J147:J150" si="54">E147-F147</f>
        <v>86</v>
      </c>
      <c r="K147" s="159"/>
      <c r="L147" s="148"/>
      <c r="M147" s="148"/>
      <c r="N147" s="148">
        <v>5</v>
      </c>
      <c r="O147" s="148"/>
      <c r="P147" s="148"/>
      <c r="Q147" s="148"/>
      <c r="R147" s="170"/>
      <c r="S147" s="49" t="s">
        <v>69</v>
      </c>
      <c r="T147" s="221" t="s">
        <v>446</v>
      </c>
    </row>
    <row r="148" spans="1:21" s="58" customFormat="1" ht="16.5" x14ac:dyDescent="0.25">
      <c r="A148" s="50" t="s">
        <v>249</v>
      </c>
      <c r="B148" s="188"/>
      <c r="C148" s="180" t="s">
        <v>202</v>
      </c>
      <c r="D148" s="114">
        <v>5</v>
      </c>
      <c r="E148" s="50">
        <f t="shared" si="53"/>
        <v>150</v>
      </c>
      <c r="F148" s="233">
        <f>SUM(G148:I148)</f>
        <v>64</v>
      </c>
      <c r="G148" s="52">
        <v>32</v>
      </c>
      <c r="H148" s="52">
        <v>32</v>
      </c>
      <c r="I148" s="52"/>
      <c r="J148" s="54">
        <f t="shared" si="54"/>
        <v>86</v>
      </c>
      <c r="K148" s="162"/>
      <c r="L148" s="151"/>
      <c r="M148" s="151"/>
      <c r="N148" s="151"/>
      <c r="O148" s="151">
        <v>5</v>
      </c>
      <c r="P148" s="151"/>
      <c r="Q148" s="151"/>
      <c r="R148" s="171"/>
      <c r="S148" s="50" t="s">
        <v>69</v>
      </c>
      <c r="T148" s="222" t="s">
        <v>446</v>
      </c>
    </row>
    <row r="149" spans="1:21" s="58" customFormat="1" ht="16.5" x14ac:dyDescent="0.25">
      <c r="A149" s="50" t="s">
        <v>250</v>
      </c>
      <c r="B149" s="188"/>
      <c r="C149" s="180" t="s">
        <v>238</v>
      </c>
      <c r="D149" s="114">
        <v>1</v>
      </c>
      <c r="E149" s="50">
        <f t="shared" si="53"/>
        <v>30</v>
      </c>
      <c r="F149" s="233">
        <f>SUM(G149:I149)</f>
        <v>0</v>
      </c>
      <c r="G149" s="52"/>
      <c r="H149" s="52"/>
      <c r="I149" s="52"/>
      <c r="J149" s="54">
        <f t="shared" si="54"/>
        <v>30</v>
      </c>
      <c r="K149" s="162"/>
      <c r="L149" s="151"/>
      <c r="M149" s="151"/>
      <c r="N149" s="151"/>
      <c r="O149" s="151">
        <v>1</v>
      </c>
      <c r="P149" s="151"/>
      <c r="Q149" s="151"/>
      <c r="R149" s="171"/>
      <c r="S149" s="50" t="s">
        <v>127</v>
      </c>
      <c r="T149" s="222" t="s">
        <v>446</v>
      </c>
    </row>
    <row r="150" spans="1:21" s="58" customFormat="1" ht="31.5" x14ac:dyDescent="0.25">
      <c r="A150" s="50" t="s">
        <v>251</v>
      </c>
      <c r="B150" s="188"/>
      <c r="C150" s="180" t="s">
        <v>203</v>
      </c>
      <c r="D150" s="114">
        <v>4</v>
      </c>
      <c r="E150" s="50">
        <f t="shared" si="53"/>
        <v>120</v>
      </c>
      <c r="F150" s="233">
        <f t="shared" ref="F150:F154" si="55">SUM(G150:I150)</f>
        <v>60</v>
      </c>
      <c r="G150" s="52">
        <v>30</v>
      </c>
      <c r="H150" s="52">
        <v>30</v>
      </c>
      <c r="I150" s="52"/>
      <c r="J150" s="54">
        <f t="shared" si="54"/>
        <v>60</v>
      </c>
      <c r="K150" s="162"/>
      <c r="L150" s="151"/>
      <c r="M150" s="151"/>
      <c r="N150" s="151"/>
      <c r="O150" s="151">
        <v>4</v>
      </c>
      <c r="P150" s="151"/>
      <c r="Q150" s="151"/>
      <c r="R150" s="171"/>
      <c r="S150" s="50" t="s">
        <v>71</v>
      </c>
      <c r="T150" s="222" t="s">
        <v>446</v>
      </c>
    </row>
    <row r="151" spans="1:21" s="58" customFormat="1" ht="16.5" x14ac:dyDescent="0.25">
      <c r="A151" s="50" t="s">
        <v>252</v>
      </c>
      <c r="B151" s="188"/>
      <c r="C151" s="180" t="s">
        <v>208</v>
      </c>
      <c r="D151" s="114">
        <v>8</v>
      </c>
      <c r="E151" s="50">
        <f t="shared" si="53"/>
        <v>240</v>
      </c>
      <c r="F151" s="233">
        <f t="shared" si="55"/>
        <v>112</v>
      </c>
      <c r="G151" s="52">
        <v>52</v>
      </c>
      <c r="H151" s="52">
        <v>60</v>
      </c>
      <c r="I151" s="52"/>
      <c r="J151" s="54">
        <f>E151-F151</f>
        <v>128</v>
      </c>
      <c r="K151" s="162"/>
      <c r="L151" s="151"/>
      <c r="M151" s="151"/>
      <c r="N151" s="151"/>
      <c r="O151" s="151"/>
      <c r="P151" s="151"/>
      <c r="Q151" s="168">
        <v>8</v>
      </c>
      <c r="R151" s="171"/>
      <c r="S151" s="50" t="s">
        <v>69</v>
      </c>
      <c r="T151" s="222" t="s">
        <v>446</v>
      </c>
    </row>
    <row r="152" spans="1:21" s="58" customFormat="1" ht="31.5" x14ac:dyDescent="0.25">
      <c r="A152" s="50" t="s">
        <v>253</v>
      </c>
      <c r="B152" s="188"/>
      <c r="C152" s="180" t="s">
        <v>239</v>
      </c>
      <c r="D152" s="114">
        <v>1</v>
      </c>
      <c r="E152" s="50">
        <f t="shared" si="53"/>
        <v>30</v>
      </c>
      <c r="F152" s="233">
        <f t="shared" si="55"/>
        <v>0</v>
      </c>
      <c r="G152" s="52"/>
      <c r="H152" s="52"/>
      <c r="I152" s="52"/>
      <c r="J152" s="54">
        <f>E152-F152</f>
        <v>30</v>
      </c>
      <c r="K152" s="162"/>
      <c r="L152" s="151"/>
      <c r="M152" s="151"/>
      <c r="N152" s="151"/>
      <c r="O152" s="151"/>
      <c r="P152" s="151"/>
      <c r="Q152" s="168">
        <v>1</v>
      </c>
      <c r="R152" s="171"/>
      <c r="S152" s="50" t="s">
        <v>127</v>
      </c>
      <c r="T152" s="222" t="s">
        <v>446</v>
      </c>
    </row>
    <row r="153" spans="1:21" s="58" customFormat="1" ht="31.5" x14ac:dyDescent="0.25">
      <c r="A153" s="50" t="s">
        <v>254</v>
      </c>
      <c r="B153" s="188"/>
      <c r="C153" s="180" t="s">
        <v>210</v>
      </c>
      <c r="D153" s="114">
        <v>4</v>
      </c>
      <c r="E153" s="50">
        <f t="shared" si="53"/>
        <v>120</v>
      </c>
      <c r="F153" s="233">
        <f t="shared" si="55"/>
        <v>60</v>
      </c>
      <c r="G153" s="52">
        <v>30</v>
      </c>
      <c r="H153" s="52">
        <v>30</v>
      </c>
      <c r="I153" s="52"/>
      <c r="J153" s="54">
        <f t="shared" ref="J153:J154" si="56">E153-F153</f>
        <v>60</v>
      </c>
      <c r="K153" s="162"/>
      <c r="L153" s="151"/>
      <c r="M153" s="151"/>
      <c r="N153" s="151"/>
      <c r="O153" s="151"/>
      <c r="P153" s="151"/>
      <c r="Q153" s="168">
        <v>4</v>
      </c>
      <c r="R153" s="171"/>
      <c r="S153" s="50" t="s">
        <v>71</v>
      </c>
      <c r="T153" s="222" t="s">
        <v>446</v>
      </c>
    </row>
    <row r="154" spans="1:21" s="58" customFormat="1" ht="17.25" thickBot="1" x14ac:dyDescent="0.3">
      <c r="A154" s="196" t="s">
        <v>255</v>
      </c>
      <c r="B154" s="189"/>
      <c r="C154" s="330" t="s">
        <v>211</v>
      </c>
      <c r="D154" s="115">
        <v>5</v>
      </c>
      <c r="E154" s="51">
        <f t="shared" si="53"/>
        <v>150</v>
      </c>
      <c r="F154" s="234">
        <f t="shared" si="55"/>
        <v>64</v>
      </c>
      <c r="G154" s="60">
        <v>32</v>
      </c>
      <c r="H154" s="60">
        <v>32</v>
      </c>
      <c r="I154" s="60"/>
      <c r="J154" s="61">
        <f t="shared" si="56"/>
        <v>86</v>
      </c>
      <c r="K154" s="331"/>
      <c r="L154" s="154"/>
      <c r="M154" s="154"/>
      <c r="N154" s="154"/>
      <c r="O154" s="154"/>
      <c r="P154" s="154"/>
      <c r="Q154" s="363">
        <v>5</v>
      </c>
      <c r="R154" s="332"/>
      <c r="S154" s="51" t="s">
        <v>69</v>
      </c>
      <c r="T154" s="364" t="s">
        <v>446</v>
      </c>
    </row>
    <row r="155" spans="1:21" s="58" customFormat="1" ht="20.25" x14ac:dyDescent="0.25">
      <c r="A155" s="57"/>
      <c r="B155" s="101"/>
      <c r="C155" s="707" t="s">
        <v>319</v>
      </c>
      <c r="D155" s="707"/>
      <c r="E155" s="707"/>
      <c r="F155" s="707"/>
      <c r="G155" s="707"/>
      <c r="H155" s="707"/>
      <c r="I155" s="707"/>
      <c r="J155" s="707"/>
      <c r="K155" s="707"/>
      <c r="L155" s="707"/>
      <c r="M155" s="707"/>
      <c r="N155" s="707"/>
      <c r="O155" s="707"/>
      <c r="P155" s="707"/>
      <c r="Q155" s="707"/>
      <c r="R155" s="707"/>
      <c r="S155" s="707"/>
      <c r="T155" s="707"/>
      <c r="U155" s="707"/>
    </row>
    <row r="156" spans="1:21" s="58" customFormat="1" ht="17.25" thickBot="1" x14ac:dyDescent="0.3">
      <c r="A156" s="21"/>
      <c r="B156" s="101"/>
      <c r="C156" s="307" t="s">
        <v>352</v>
      </c>
      <c r="D156" s="57"/>
      <c r="E156" s="57"/>
      <c r="F156" s="101"/>
      <c r="G156" s="229"/>
      <c r="H156" s="229"/>
      <c r="I156" s="229"/>
      <c r="J156" s="101"/>
      <c r="K156" s="57"/>
      <c r="L156" s="57"/>
      <c r="M156" s="57"/>
      <c r="N156" s="57"/>
      <c r="O156" s="57"/>
      <c r="P156" s="57"/>
      <c r="Q156" s="310"/>
      <c r="R156" s="57"/>
      <c r="S156" s="57"/>
      <c r="T156" s="230"/>
    </row>
    <row r="157" spans="1:21" s="58" customFormat="1" ht="17.25" x14ac:dyDescent="0.25">
      <c r="A157" s="49" t="s">
        <v>427</v>
      </c>
      <c r="B157" s="324"/>
      <c r="C157" s="325" t="s">
        <v>205</v>
      </c>
      <c r="D157" s="113">
        <v>5</v>
      </c>
      <c r="E157" s="49">
        <f>D157*30</f>
        <v>150</v>
      </c>
      <c r="F157" s="232">
        <f>SUM(G157:I157)</f>
        <v>64</v>
      </c>
      <c r="G157" s="62">
        <v>32</v>
      </c>
      <c r="H157" s="62">
        <v>32</v>
      </c>
      <c r="I157" s="62"/>
      <c r="J157" s="64">
        <f>E157-F157</f>
        <v>86</v>
      </c>
      <c r="K157" s="326"/>
      <c r="L157" s="327"/>
      <c r="M157" s="327"/>
      <c r="N157" s="327"/>
      <c r="O157" s="327"/>
      <c r="P157" s="255">
        <v>5</v>
      </c>
      <c r="Q157" s="327"/>
      <c r="R157" s="328"/>
      <c r="S157" s="49" t="s">
        <v>69</v>
      </c>
      <c r="T157" s="221" t="s">
        <v>446</v>
      </c>
    </row>
    <row r="158" spans="1:21" s="58" customFormat="1" ht="31.5" x14ac:dyDescent="0.25">
      <c r="A158" s="193" t="s">
        <v>338</v>
      </c>
      <c r="B158" s="107"/>
      <c r="C158" s="180" t="s">
        <v>204</v>
      </c>
      <c r="D158" s="191">
        <v>4</v>
      </c>
      <c r="E158" s="50">
        <f t="shared" ref="E158" si="57">D158*30</f>
        <v>120</v>
      </c>
      <c r="F158" s="233">
        <f t="shared" ref="F158" si="58">SUM(G158:I158)</f>
        <v>60</v>
      </c>
      <c r="G158" s="52">
        <v>30</v>
      </c>
      <c r="H158" s="52">
        <v>30</v>
      </c>
      <c r="I158" s="52"/>
      <c r="J158" s="54">
        <f t="shared" ref="J158" si="59">E158-F158</f>
        <v>60</v>
      </c>
      <c r="K158" s="150"/>
      <c r="L158" s="151"/>
      <c r="M158" s="151"/>
      <c r="N158" s="151"/>
      <c r="O158" s="151"/>
      <c r="P158" s="151">
        <v>4</v>
      </c>
      <c r="Q158" s="151"/>
      <c r="R158" s="152"/>
      <c r="S158" s="50" t="s">
        <v>71</v>
      </c>
      <c r="T158" s="120" t="s">
        <v>446</v>
      </c>
    </row>
    <row r="159" spans="1:21" s="58" customFormat="1" ht="16.5" x14ac:dyDescent="0.25">
      <c r="A159" s="50" t="s">
        <v>340</v>
      </c>
      <c r="B159" s="107"/>
      <c r="C159" s="180" t="s">
        <v>206</v>
      </c>
      <c r="D159" s="191">
        <v>4</v>
      </c>
      <c r="E159" s="50">
        <f>D159*30</f>
        <v>120</v>
      </c>
      <c r="F159" s="233">
        <f>SUM(G159:I159)</f>
        <v>60</v>
      </c>
      <c r="G159" s="52">
        <v>30</v>
      </c>
      <c r="H159" s="52">
        <v>30</v>
      </c>
      <c r="I159" s="52"/>
      <c r="J159" s="54">
        <f>E159-F159</f>
        <v>60</v>
      </c>
      <c r="K159" s="150"/>
      <c r="L159" s="151"/>
      <c r="M159" s="151"/>
      <c r="N159" s="151"/>
      <c r="O159" s="151"/>
      <c r="P159" s="151">
        <v>4</v>
      </c>
      <c r="Q159" s="151"/>
      <c r="R159" s="152"/>
      <c r="S159" s="50" t="s">
        <v>71</v>
      </c>
      <c r="T159" s="120" t="s">
        <v>446</v>
      </c>
    </row>
    <row r="160" spans="1:21" s="58" customFormat="1" ht="31.5" x14ac:dyDescent="0.25">
      <c r="A160" s="50" t="s">
        <v>341</v>
      </c>
      <c r="B160" s="107"/>
      <c r="C160" s="180" t="s">
        <v>209</v>
      </c>
      <c r="D160" s="191">
        <v>4</v>
      </c>
      <c r="E160" s="50">
        <f>D160*30</f>
        <v>120</v>
      </c>
      <c r="F160" s="233">
        <f>SUM(G160:I160)</f>
        <v>60</v>
      </c>
      <c r="G160" s="52">
        <v>30</v>
      </c>
      <c r="H160" s="52">
        <v>30</v>
      </c>
      <c r="I160" s="52"/>
      <c r="J160" s="54">
        <f>E160-F160</f>
        <v>60</v>
      </c>
      <c r="K160" s="150"/>
      <c r="L160" s="151"/>
      <c r="M160" s="151"/>
      <c r="N160" s="151"/>
      <c r="O160" s="151"/>
      <c r="P160" s="151"/>
      <c r="Q160" s="168">
        <v>4</v>
      </c>
      <c r="R160" s="152"/>
      <c r="S160" s="50" t="s">
        <v>71</v>
      </c>
      <c r="T160" s="120" t="s">
        <v>446</v>
      </c>
    </row>
    <row r="161" spans="1:20" s="58" customFormat="1" ht="17.25" thickBot="1" x14ac:dyDescent="0.3">
      <c r="A161" s="50" t="s">
        <v>342</v>
      </c>
      <c r="B161" s="107"/>
      <c r="C161" s="181" t="s">
        <v>212</v>
      </c>
      <c r="D161" s="191">
        <v>4</v>
      </c>
      <c r="E161" s="50">
        <f>D161*30</f>
        <v>120</v>
      </c>
      <c r="F161" s="233">
        <f>SUM(G161:I161)</f>
        <v>60</v>
      </c>
      <c r="G161" s="52">
        <v>30</v>
      </c>
      <c r="H161" s="52">
        <v>30</v>
      </c>
      <c r="I161" s="52"/>
      <c r="J161" s="54">
        <f>E161-F161</f>
        <v>60</v>
      </c>
      <c r="K161" s="150"/>
      <c r="L161" s="151"/>
      <c r="M161" s="151"/>
      <c r="N161" s="151"/>
      <c r="O161" s="151"/>
      <c r="P161" s="151"/>
      <c r="Q161" s="168">
        <v>4</v>
      </c>
      <c r="R161" s="152"/>
      <c r="S161" s="50" t="s">
        <v>71</v>
      </c>
      <c r="T161" s="120" t="s">
        <v>446</v>
      </c>
    </row>
    <row r="162" spans="1:20" s="58" customFormat="1" ht="32.25" thickBot="1" x14ac:dyDescent="0.3">
      <c r="A162" s="193" t="s">
        <v>343</v>
      </c>
      <c r="B162" s="108"/>
      <c r="C162" s="181" t="s">
        <v>207</v>
      </c>
      <c r="D162" s="192">
        <v>4</v>
      </c>
      <c r="E162" s="51">
        <f>D162*30</f>
        <v>120</v>
      </c>
      <c r="F162" s="234">
        <f>SUM(G162:I162)</f>
        <v>60</v>
      </c>
      <c r="G162" s="60">
        <v>30</v>
      </c>
      <c r="H162" s="60"/>
      <c r="I162" s="60">
        <v>30</v>
      </c>
      <c r="J162" s="61">
        <f>E162-F162</f>
        <v>60</v>
      </c>
      <c r="K162" s="153"/>
      <c r="L162" s="154"/>
      <c r="M162" s="154"/>
      <c r="N162" s="154"/>
      <c r="O162" s="154"/>
      <c r="P162" s="154">
        <v>4</v>
      </c>
      <c r="Q162" s="253"/>
      <c r="R162" s="155"/>
      <c r="S162" s="51" t="s">
        <v>71</v>
      </c>
      <c r="T162" s="121" t="s">
        <v>446</v>
      </c>
    </row>
    <row r="163" spans="1:20" s="58" customFormat="1" ht="17.25" thickBot="1" x14ac:dyDescent="0.3">
      <c r="A163" s="57"/>
      <c r="B163" s="101"/>
      <c r="C163" s="307" t="s">
        <v>353</v>
      </c>
      <c r="D163" s="57"/>
      <c r="E163" s="57"/>
      <c r="F163" s="101"/>
      <c r="G163" s="229"/>
      <c r="H163" s="229"/>
      <c r="I163" s="229"/>
      <c r="J163" s="101"/>
      <c r="K163" s="304"/>
      <c r="L163" s="304"/>
      <c r="M163" s="304"/>
      <c r="N163" s="304"/>
      <c r="O163" s="304"/>
      <c r="P163" s="304"/>
      <c r="Q163" s="305"/>
      <c r="R163" s="304"/>
      <c r="S163" s="57"/>
      <c r="T163" s="230"/>
    </row>
    <row r="164" spans="1:20" s="58" customFormat="1" ht="31.5" x14ac:dyDescent="0.25">
      <c r="A164" s="49" t="s">
        <v>428</v>
      </c>
      <c r="B164" s="324"/>
      <c r="C164" s="329" t="s">
        <v>354</v>
      </c>
      <c r="D164" s="113">
        <v>5</v>
      </c>
      <c r="E164" s="49">
        <f>D164*30</f>
        <v>150</v>
      </c>
      <c r="F164" s="232">
        <f>SUM(G164:I164)</f>
        <v>64</v>
      </c>
      <c r="G164" s="62">
        <v>32</v>
      </c>
      <c r="H164" s="62">
        <v>32</v>
      </c>
      <c r="I164" s="62"/>
      <c r="J164" s="64">
        <f>E164-F164</f>
        <v>86</v>
      </c>
      <c r="K164" s="326"/>
      <c r="L164" s="327"/>
      <c r="M164" s="327"/>
      <c r="N164" s="327"/>
      <c r="O164" s="327"/>
      <c r="P164" s="255">
        <v>5</v>
      </c>
      <c r="Q164" s="327"/>
      <c r="R164" s="328"/>
      <c r="S164" s="49" t="s">
        <v>69</v>
      </c>
      <c r="T164" s="221" t="s">
        <v>446</v>
      </c>
    </row>
    <row r="165" spans="1:20" s="58" customFormat="1" ht="16.5" x14ac:dyDescent="0.25">
      <c r="A165" s="193" t="s">
        <v>429</v>
      </c>
      <c r="B165" s="107"/>
      <c r="C165" s="110" t="s">
        <v>331</v>
      </c>
      <c r="D165" s="191">
        <v>4</v>
      </c>
      <c r="E165" s="50">
        <f t="shared" ref="E165:E169" si="60">D165*30</f>
        <v>120</v>
      </c>
      <c r="F165" s="233">
        <f t="shared" ref="F165:F169" si="61">SUM(G165:I165)</f>
        <v>60</v>
      </c>
      <c r="G165" s="52">
        <v>30</v>
      </c>
      <c r="H165" s="52">
        <v>30</v>
      </c>
      <c r="I165" s="52"/>
      <c r="J165" s="54">
        <f t="shared" ref="J165:J169" si="62">E165-F165</f>
        <v>60</v>
      </c>
      <c r="K165" s="150"/>
      <c r="L165" s="151"/>
      <c r="M165" s="151"/>
      <c r="N165" s="151"/>
      <c r="O165" s="151"/>
      <c r="P165" s="151">
        <v>4</v>
      </c>
      <c r="Q165" s="151"/>
      <c r="R165" s="152"/>
      <c r="S165" s="50" t="s">
        <v>71</v>
      </c>
      <c r="T165" s="120" t="s">
        <v>446</v>
      </c>
    </row>
    <row r="166" spans="1:20" s="58" customFormat="1" ht="16.5" x14ac:dyDescent="0.25">
      <c r="A166" s="50" t="s">
        <v>430</v>
      </c>
      <c r="B166" s="107"/>
      <c r="C166" s="110" t="s">
        <v>332</v>
      </c>
      <c r="D166" s="191">
        <v>4</v>
      </c>
      <c r="E166" s="50">
        <f t="shared" si="60"/>
        <v>120</v>
      </c>
      <c r="F166" s="233">
        <f t="shared" si="61"/>
        <v>60</v>
      </c>
      <c r="G166" s="52">
        <v>30</v>
      </c>
      <c r="H166" s="52">
        <v>30</v>
      </c>
      <c r="I166" s="52"/>
      <c r="J166" s="54">
        <f t="shared" si="62"/>
        <v>60</v>
      </c>
      <c r="K166" s="150"/>
      <c r="L166" s="151"/>
      <c r="M166" s="151"/>
      <c r="N166" s="151"/>
      <c r="O166" s="151"/>
      <c r="P166" s="151">
        <v>4</v>
      </c>
      <c r="Q166" s="151"/>
      <c r="R166" s="152"/>
      <c r="S166" s="50" t="s">
        <v>71</v>
      </c>
      <c r="T166" s="120" t="s">
        <v>446</v>
      </c>
    </row>
    <row r="167" spans="1:20" s="58" customFormat="1" ht="16.5" x14ac:dyDescent="0.25">
      <c r="A167" s="50" t="s">
        <v>431</v>
      </c>
      <c r="B167" s="107"/>
      <c r="C167" s="110" t="s">
        <v>333</v>
      </c>
      <c r="D167" s="191">
        <v>4</v>
      </c>
      <c r="E167" s="50">
        <f t="shared" si="60"/>
        <v>120</v>
      </c>
      <c r="F167" s="233">
        <f t="shared" si="61"/>
        <v>60</v>
      </c>
      <c r="G167" s="52">
        <v>30</v>
      </c>
      <c r="H167" s="52">
        <v>30</v>
      </c>
      <c r="I167" s="52"/>
      <c r="J167" s="54">
        <f t="shared" si="62"/>
        <v>60</v>
      </c>
      <c r="K167" s="150"/>
      <c r="L167" s="151"/>
      <c r="M167" s="151"/>
      <c r="N167" s="151"/>
      <c r="O167" s="151"/>
      <c r="P167" s="151"/>
      <c r="Q167" s="168">
        <v>4</v>
      </c>
      <c r="R167" s="152"/>
      <c r="S167" s="50" t="s">
        <v>71</v>
      </c>
      <c r="T167" s="120" t="s">
        <v>446</v>
      </c>
    </row>
    <row r="168" spans="1:20" s="58" customFormat="1" ht="33" x14ac:dyDescent="0.25">
      <c r="A168" s="50" t="s">
        <v>432</v>
      </c>
      <c r="B168" s="107"/>
      <c r="C168" s="110" t="s">
        <v>334</v>
      </c>
      <c r="D168" s="191">
        <v>4</v>
      </c>
      <c r="E168" s="50">
        <f t="shared" si="60"/>
        <v>120</v>
      </c>
      <c r="F168" s="233">
        <f t="shared" si="61"/>
        <v>60</v>
      </c>
      <c r="G168" s="52">
        <v>30</v>
      </c>
      <c r="H168" s="52">
        <v>30</v>
      </c>
      <c r="I168" s="52"/>
      <c r="J168" s="54">
        <f t="shared" si="62"/>
        <v>60</v>
      </c>
      <c r="K168" s="150"/>
      <c r="L168" s="151"/>
      <c r="M168" s="151"/>
      <c r="N168" s="151"/>
      <c r="O168" s="151"/>
      <c r="P168" s="151"/>
      <c r="Q168" s="151">
        <v>4</v>
      </c>
      <c r="R168" s="152"/>
      <c r="S168" s="50" t="s">
        <v>71</v>
      </c>
      <c r="T168" s="120" t="s">
        <v>446</v>
      </c>
    </row>
    <row r="169" spans="1:20" s="58" customFormat="1" ht="17.25" thickBot="1" x14ac:dyDescent="0.3">
      <c r="A169" s="193" t="s">
        <v>433</v>
      </c>
      <c r="B169" s="108"/>
      <c r="C169" s="112" t="s">
        <v>335</v>
      </c>
      <c r="D169" s="192">
        <v>4</v>
      </c>
      <c r="E169" s="51">
        <f t="shared" si="60"/>
        <v>120</v>
      </c>
      <c r="F169" s="234">
        <f t="shared" si="61"/>
        <v>60</v>
      </c>
      <c r="G169" s="60">
        <v>30</v>
      </c>
      <c r="H169" s="60">
        <v>30</v>
      </c>
      <c r="I169" s="60"/>
      <c r="J169" s="61">
        <f t="shared" si="62"/>
        <v>60</v>
      </c>
      <c r="K169" s="153"/>
      <c r="L169" s="154"/>
      <c r="M169" s="154"/>
      <c r="N169" s="154"/>
      <c r="O169" s="154"/>
      <c r="P169" s="154">
        <v>4</v>
      </c>
      <c r="Q169" s="253"/>
      <c r="R169" s="155"/>
      <c r="S169" s="51" t="s">
        <v>71</v>
      </c>
      <c r="T169" s="121" t="s">
        <v>446</v>
      </c>
    </row>
    <row r="170" spans="1:20" s="87" customFormat="1" ht="24" thickBot="1" x14ac:dyDescent="0.35">
      <c r="A170" s="103"/>
      <c r="B170" s="103"/>
      <c r="C170" s="273" t="s">
        <v>308</v>
      </c>
      <c r="D170" s="274"/>
      <c r="E170" s="274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217"/>
    </row>
    <row r="171" spans="1:20" s="87" customFormat="1" ht="22.5" x14ac:dyDescent="0.3">
      <c r="A171" s="49" t="s">
        <v>256</v>
      </c>
      <c r="B171" s="118"/>
      <c r="C171" s="182" t="s">
        <v>185</v>
      </c>
      <c r="D171" s="49">
        <v>5</v>
      </c>
      <c r="E171" s="262">
        <v>150</v>
      </c>
      <c r="F171" s="228">
        <f>SUM(G171:I171)</f>
        <v>64</v>
      </c>
      <c r="G171" s="63">
        <v>30</v>
      </c>
      <c r="H171" s="63"/>
      <c r="I171" s="63">
        <v>34</v>
      </c>
      <c r="J171" s="64">
        <f t="shared" ref="J171:J178" si="63">E171-F171</f>
        <v>86</v>
      </c>
      <c r="K171" s="147"/>
      <c r="L171" s="148"/>
      <c r="M171" s="148"/>
      <c r="N171" s="148">
        <v>5</v>
      </c>
      <c r="O171" s="148"/>
      <c r="P171" s="148"/>
      <c r="Q171" s="148"/>
      <c r="R171" s="149"/>
      <c r="S171" s="49" t="s">
        <v>69</v>
      </c>
      <c r="T171" s="102" t="s">
        <v>449</v>
      </c>
    </row>
    <row r="172" spans="1:20" s="87" customFormat="1" ht="22.5" x14ac:dyDescent="0.3">
      <c r="A172" s="50" t="s">
        <v>257</v>
      </c>
      <c r="B172" s="119"/>
      <c r="C172" s="183" t="s">
        <v>186</v>
      </c>
      <c r="D172" s="191">
        <v>5</v>
      </c>
      <c r="E172" s="50">
        <f t="shared" ref="E172:E178" si="64">D172*30</f>
        <v>150</v>
      </c>
      <c r="F172" s="233">
        <f t="shared" ref="F172:F174" si="65">SUM(G172:I172)</f>
        <v>64</v>
      </c>
      <c r="G172" s="52">
        <v>30</v>
      </c>
      <c r="H172" s="52"/>
      <c r="I172" s="52">
        <v>34</v>
      </c>
      <c r="J172" s="138">
        <f t="shared" si="63"/>
        <v>86</v>
      </c>
      <c r="K172" s="150"/>
      <c r="L172" s="151"/>
      <c r="M172" s="151"/>
      <c r="N172" s="151"/>
      <c r="O172" s="151"/>
      <c r="P172" s="151">
        <v>5</v>
      </c>
      <c r="Q172" s="151"/>
      <c r="R172" s="152"/>
      <c r="S172" s="50" t="s">
        <v>69</v>
      </c>
      <c r="T172" s="120" t="s">
        <v>449</v>
      </c>
    </row>
    <row r="173" spans="1:20" s="87" customFormat="1" ht="22.5" x14ac:dyDescent="0.3">
      <c r="A173" s="249" t="s">
        <v>258</v>
      </c>
      <c r="B173" s="334"/>
      <c r="C173" s="335" t="s">
        <v>187</v>
      </c>
      <c r="D173" s="336">
        <v>5</v>
      </c>
      <c r="E173" s="249">
        <f t="shared" si="64"/>
        <v>150</v>
      </c>
      <c r="F173" s="246">
        <f t="shared" si="65"/>
        <v>64</v>
      </c>
      <c r="G173" s="117">
        <v>30</v>
      </c>
      <c r="H173" s="117"/>
      <c r="I173" s="117">
        <v>34</v>
      </c>
      <c r="J173" s="337">
        <f t="shared" si="63"/>
        <v>86</v>
      </c>
      <c r="K173" s="150"/>
      <c r="L173" s="151"/>
      <c r="M173" s="151"/>
      <c r="N173" s="151"/>
      <c r="O173" s="151">
        <v>5</v>
      </c>
      <c r="P173" s="151"/>
      <c r="Q173" s="151"/>
      <c r="R173" s="152"/>
      <c r="S173" s="249" t="s">
        <v>69</v>
      </c>
      <c r="T173" s="219" t="s">
        <v>449</v>
      </c>
    </row>
    <row r="174" spans="1:20" s="87" customFormat="1" ht="33" x14ac:dyDescent="0.3">
      <c r="A174" s="249" t="s">
        <v>259</v>
      </c>
      <c r="B174" s="334"/>
      <c r="C174" s="338" t="s">
        <v>269</v>
      </c>
      <c r="D174" s="336">
        <v>1</v>
      </c>
      <c r="E174" s="249">
        <f t="shared" si="64"/>
        <v>30</v>
      </c>
      <c r="F174" s="246">
        <f t="shared" si="65"/>
        <v>0</v>
      </c>
      <c r="G174" s="117"/>
      <c r="H174" s="117"/>
      <c r="I174" s="117"/>
      <c r="J174" s="337">
        <f t="shared" si="63"/>
        <v>30</v>
      </c>
      <c r="K174" s="150"/>
      <c r="L174" s="151"/>
      <c r="M174" s="151"/>
      <c r="N174" s="151"/>
      <c r="O174" s="151">
        <v>1</v>
      </c>
      <c r="P174" s="151"/>
      <c r="Q174" s="151"/>
      <c r="R174" s="152"/>
      <c r="S174" s="249" t="s">
        <v>127</v>
      </c>
      <c r="T174" s="219" t="s">
        <v>449</v>
      </c>
    </row>
    <row r="175" spans="1:20" s="87" customFormat="1" ht="22.5" x14ac:dyDescent="0.3">
      <c r="A175" s="249" t="s">
        <v>260</v>
      </c>
      <c r="B175" s="334"/>
      <c r="C175" s="386" t="s">
        <v>273</v>
      </c>
      <c r="D175" s="387">
        <v>6</v>
      </c>
      <c r="E175" s="388">
        <v>180</v>
      </c>
      <c r="F175" s="389">
        <f>SUM(G175:I175)</f>
        <v>80</v>
      </c>
      <c r="G175" s="390">
        <v>40</v>
      </c>
      <c r="H175" s="390"/>
      <c r="I175" s="390">
        <v>40</v>
      </c>
      <c r="J175" s="391">
        <f t="shared" si="63"/>
        <v>100</v>
      </c>
      <c r="K175" s="169"/>
      <c r="L175" s="166"/>
      <c r="M175" s="166"/>
      <c r="N175" s="166"/>
      <c r="O175" s="166"/>
      <c r="P175" s="151"/>
      <c r="Q175" s="151">
        <v>6</v>
      </c>
      <c r="R175" s="167"/>
      <c r="S175" s="249" t="s">
        <v>69</v>
      </c>
      <c r="T175" s="219" t="s">
        <v>449</v>
      </c>
    </row>
    <row r="176" spans="1:20" s="87" customFormat="1" ht="22.5" x14ac:dyDescent="0.3">
      <c r="A176" s="249" t="s">
        <v>261</v>
      </c>
      <c r="B176" s="334"/>
      <c r="C176" s="335" t="s">
        <v>188</v>
      </c>
      <c r="D176" s="336">
        <v>5</v>
      </c>
      <c r="E176" s="249">
        <f t="shared" ref="E176:E177" si="66">D176*30</f>
        <v>150</v>
      </c>
      <c r="F176" s="246">
        <f>SUM(G176:I176)</f>
        <v>64</v>
      </c>
      <c r="G176" s="117">
        <v>30</v>
      </c>
      <c r="H176" s="117"/>
      <c r="I176" s="117">
        <v>34</v>
      </c>
      <c r="J176" s="337">
        <f t="shared" si="63"/>
        <v>86</v>
      </c>
      <c r="K176" s="150"/>
      <c r="L176" s="151"/>
      <c r="M176" s="151"/>
      <c r="N176" s="151"/>
      <c r="O176" s="151"/>
      <c r="P176" s="151"/>
      <c r="Q176" s="168">
        <v>5</v>
      </c>
      <c r="R176" s="152"/>
      <c r="S176" s="249" t="s">
        <v>69</v>
      </c>
      <c r="T176" s="219" t="s">
        <v>449</v>
      </c>
    </row>
    <row r="177" spans="1:50" s="87" customFormat="1" ht="22.5" x14ac:dyDescent="0.3">
      <c r="A177" s="249" t="s">
        <v>262</v>
      </c>
      <c r="B177" s="334"/>
      <c r="C177" s="335" t="s">
        <v>271</v>
      </c>
      <c r="D177" s="336">
        <v>1</v>
      </c>
      <c r="E177" s="249">
        <f t="shared" si="66"/>
        <v>30</v>
      </c>
      <c r="F177" s="246">
        <f t="shared" ref="F177" si="67">SUM(G177:I177)</f>
        <v>0</v>
      </c>
      <c r="G177" s="117"/>
      <c r="H177" s="117"/>
      <c r="I177" s="117"/>
      <c r="J177" s="337">
        <f t="shared" si="63"/>
        <v>30</v>
      </c>
      <c r="K177" s="150"/>
      <c r="L177" s="151"/>
      <c r="M177" s="151"/>
      <c r="N177" s="151"/>
      <c r="O177" s="151"/>
      <c r="P177" s="151"/>
      <c r="Q177" s="151">
        <v>1</v>
      </c>
      <c r="R177" s="152"/>
      <c r="S177" s="249" t="s">
        <v>127</v>
      </c>
      <c r="T177" s="219" t="s">
        <v>449</v>
      </c>
    </row>
    <row r="178" spans="1:50" s="58" customFormat="1" ht="17.25" thickBot="1" x14ac:dyDescent="0.3">
      <c r="A178" s="50" t="s">
        <v>263</v>
      </c>
      <c r="B178" s="119"/>
      <c r="C178" s="386" t="s">
        <v>189</v>
      </c>
      <c r="D178" s="387">
        <v>5</v>
      </c>
      <c r="E178" s="388">
        <f t="shared" si="64"/>
        <v>150</v>
      </c>
      <c r="F178" s="392">
        <f>SUM(G178:I178)</f>
        <v>64</v>
      </c>
      <c r="G178" s="393">
        <v>30</v>
      </c>
      <c r="H178" s="393"/>
      <c r="I178" s="393">
        <v>34</v>
      </c>
      <c r="J178" s="394">
        <f t="shared" si="63"/>
        <v>86</v>
      </c>
      <c r="K178" s="150"/>
      <c r="L178" s="151"/>
      <c r="M178" s="151"/>
      <c r="N178" s="151"/>
      <c r="O178" s="151"/>
      <c r="P178" s="151"/>
      <c r="Q178" s="151">
        <v>5</v>
      </c>
      <c r="R178" s="152"/>
      <c r="S178" s="50" t="s">
        <v>69</v>
      </c>
      <c r="T178" s="121" t="s">
        <v>449</v>
      </c>
      <c r="U178" s="72"/>
      <c r="V178" s="93"/>
      <c r="W178" s="93"/>
      <c r="X178" s="93"/>
      <c r="Y178" s="93"/>
      <c r="Z178" s="93"/>
      <c r="AA178" s="93"/>
      <c r="AB178" s="93"/>
      <c r="AC178" s="93"/>
      <c r="AE178" s="139"/>
      <c r="AF178" s="139"/>
      <c r="AG178" s="93"/>
      <c r="AH178" s="93"/>
      <c r="AI178" s="93"/>
      <c r="AJ178" s="93"/>
      <c r="AK178" s="93"/>
      <c r="AL178" s="93"/>
      <c r="AM178" s="93"/>
      <c r="AN178" s="93"/>
      <c r="AP178" s="139"/>
      <c r="AQ178" s="93"/>
      <c r="AR178" s="93"/>
      <c r="AS178" s="93"/>
      <c r="AT178" s="93"/>
      <c r="AU178" s="93"/>
      <c r="AV178" s="93"/>
      <c r="AW178" s="93"/>
      <c r="AX178" s="93"/>
    </row>
    <row r="179" spans="1:50" s="58" customFormat="1" ht="20.25" x14ac:dyDescent="0.25">
      <c r="A179" s="707" t="s">
        <v>319</v>
      </c>
      <c r="B179" s="707"/>
      <c r="C179" s="707"/>
      <c r="D179" s="707"/>
      <c r="E179" s="707"/>
      <c r="F179" s="707"/>
      <c r="G179" s="707"/>
      <c r="H179" s="707"/>
      <c r="I179" s="707"/>
      <c r="J179" s="707"/>
      <c r="K179" s="707"/>
      <c r="L179" s="707"/>
      <c r="M179" s="707"/>
      <c r="N179" s="707"/>
      <c r="O179" s="707"/>
      <c r="P179" s="707"/>
      <c r="Q179" s="707"/>
      <c r="R179" s="707"/>
      <c r="S179" s="707"/>
      <c r="T179" s="230"/>
      <c r="U179" s="72"/>
      <c r="V179" s="93"/>
      <c r="W179" s="93"/>
      <c r="X179" s="93"/>
      <c r="Y179" s="93"/>
      <c r="Z179" s="93"/>
      <c r="AA179" s="93"/>
      <c r="AB179" s="93"/>
      <c r="AC179" s="93"/>
      <c r="AE179" s="139"/>
      <c r="AF179" s="139"/>
      <c r="AG179" s="93"/>
      <c r="AH179" s="93"/>
      <c r="AI179" s="93"/>
      <c r="AJ179" s="93"/>
      <c r="AK179" s="93"/>
      <c r="AL179" s="93"/>
      <c r="AM179" s="93"/>
      <c r="AN179" s="93"/>
      <c r="AP179" s="139"/>
      <c r="AQ179" s="93"/>
      <c r="AR179" s="93"/>
      <c r="AS179" s="93"/>
      <c r="AT179" s="93"/>
      <c r="AU179" s="93"/>
      <c r="AV179" s="93"/>
      <c r="AW179" s="93"/>
      <c r="AX179" s="93"/>
    </row>
    <row r="180" spans="1:50" s="58" customFormat="1" ht="20.25" thickBot="1" x14ac:dyDescent="0.3">
      <c r="A180" s="276"/>
      <c r="B180" s="276"/>
      <c r="C180" s="307" t="s">
        <v>385</v>
      </c>
      <c r="D180" s="276"/>
      <c r="E180" s="276"/>
      <c r="F180" s="276"/>
      <c r="G180" s="276"/>
      <c r="H180" s="276"/>
      <c r="I180" s="276"/>
      <c r="J180" s="276"/>
      <c r="K180" s="276"/>
      <c r="L180" s="276"/>
      <c r="M180" s="276"/>
      <c r="N180" s="276"/>
      <c r="O180" s="276"/>
      <c r="P180" s="276"/>
      <c r="Q180" s="276"/>
      <c r="R180" s="276"/>
      <c r="S180" s="276"/>
      <c r="T180" s="260"/>
      <c r="U180" s="72"/>
      <c r="V180" s="93"/>
      <c r="W180" s="93"/>
      <c r="X180" s="93"/>
      <c r="Y180" s="93"/>
      <c r="Z180" s="93"/>
      <c r="AA180" s="93"/>
      <c r="AB180" s="93"/>
      <c r="AC180" s="93"/>
      <c r="AE180" s="139"/>
      <c r="AF180" s="139"/>
      <c r="AG180" s="93"/>
      <c r="AH180" s="93"/>
      <c r="AI180" s="93"/>
      <c r="AJ180" s="93"/>
      <c r="AK180" s="93"/>
      <c r="AL180" s="93"/>
      <c r="AM180" s="93"/>
      <c r="AN180" s="93"/>
      <c r="AP180" s="139"/>
      <c r="AQ180" s="93"/>
      <c r="AR180" s="93"/>
      <c r="AS180" s="93"/>
      <c r="AT180" s="93"/>
      <c r="AU180" s="93"/>
      <c r="AV180" s="93"/>
      <c r="AW180" s="93"/>
      <c r="AX180" s="93"/>
    </row>
    <row r="181" spans="1:50" s="58" customFormat="1" ht="38.25" thickBot="1" x14ac:dyDescent="0.3">
      <c r="A181" s="49" t="s">
        <v>375</v>
      </c>
      <c r="B181" s="349"/>
      <c r="C181" s="350" t="s">
        <v>190</v>
      </c>
      <c r="D181" s="345">
        <v>13</v>
      </c>
      <c r="E181" s="262">
        <v>390</v>
      </c>
      <c r="F181" s="354">
        <v>184</v>
      </c>
      <c r="G181" s="275"/>
      <c r="H181" s="275"/>
      <c r="I181" s="275">
        <v>184</v>
      </c>
      <c r="J181" s="296">
        <f>SUM(E181-F181)</f>
        <v>206</v>
      </c>
      <c r="K181" s="289"/>
      <c r="L181" s="290"/>
      <c r="M181" s="290"/>
      <c r="N181" s="290"/>
      <c r="O181" s="290">
        <v>4</v>
      </c>
      <c r="P181" s="290">
        <v>4</v>
      </c>
      <c r="Q181" s="290">
        <v>5</v>
      </c>
      <c r="R181" s="291"/>
      <c r="S181" s="346" t="s">
        <v>281</v>
      </c>
      <c r="T181" s="102" t="s">
        <v>441</v>
      </c>
      <c r="U181" s="72"/>
      <c r="V181" s="93"/>
      <c r="W181" s="93"/>
      <c r="X181" s="93"/>
      <c r="Y181" s="93"/>
      <c r="Z181" s="93"/>
      <c r="AA181" s="93"/>
      <c r="AB181" s="93"/>
      <c r="AC181" s="93"/>
      <c r="AE181" s="139"/>
      <c r="AF181" s="139"/>
      <c r="AG181" s="93"/>
      <c r="AH181" s="93"/>
      <c r="AI181" s="93"/>
      <c r="AJ181" s="93"/>
      <c r="AK181" s="93"/>
      <c r="AL181" s="93"/>
      <c r="AM181" s="93"/>
      <c r="AN181" s="93"/>
      <c r="AP181" s="139"/>
      <c r="AQ181" s="93"/>
      <c r="AR181" s="93"/>
      <c r="AS181" s="93"/>
      <c r="AT181" s="93"/>
      <c r="AU181" s="93"/>
      <c r="AV181" s="93"/>
      <c r="AW181" s="93"/>
      <c r="AX181" s="93"/>
    </row>
    <row r="182" spans="1:50" s="58" customFormat="1" ht="19.5" thickBot="1" x14ac:dyDescent="0.3">
      <c r="A182" s="50" t="s">
        <v>376</v>
      </c>
      <c r="B182" s="339"/>
      <c r="C182" s="340" t="s">
        <v>386</v>
      </c>
      <c r="D182" s="194">
        <v>4</v>
      </c>
      <c r="E182" s="193">
        <f t="shared" ref="E182:E184" si="68">D182*30</f>
        <v>120</v>
      </c>
      <c r="F182" s="341">
        <f t="shared" ref="F182:F184" si="69">SUM(G182:I182)</f>
        <v>60</v>
      </c>
      <c r="G182" s="342">
        <v>30</v>
      </c>
      <c r="H182" s="342"/>
      <c r="I182" s="342">
        <v>30</v>
      </c>
      <c r="J182" s="343">
        <f t="shared" ref="J182:J184" si="70">E182-F182</f>
        <v>60</v>
      </c>
      <c r="K182" s="344"/>
      <c r="L182" s="160"/>
      <c r="M182" s="160"/>
      <c r="N182" s="160"/>
      <c r="O182" s="160"/>
      <c r="P182" s="160">
        <v>4</v>
      </c>
      <c r="Q182" s="160"/>
      <c r="R182" s="161"/>
      <c r="S182" s="193" t="s">
        <v>71</v>
      </c>
      <c r="T182" s="219" t="s">
        <v>449</v>
      </c>
      <c r="U182" s="72"/>
      <c r="V182" s="93"/>
      <c r="W182" s="93"/>
      <c r="X182" s="93"/>
      <c r="Y182" s="93"/>
      <c r="Z182" s="93"/>
      <c r="AA182" s="93"/>
      <c r="AB182" s="93"/>
      <c r="AC182" s="93"/>
      <c r="AE182" s="139"/>
      <c r="AF182" s="139"/>
      <c r="AG182" s="93"/>
      <c r="AH182" s="93"/>
      <c r="AI182" s="93"/>
      <c r="AJ182" s="93"/>
      <c r="AK182" s="93"/>
      <c r="AL182" s="93"/>
      <c r="AM182" s="93"/>
      <c r="AN182" s="93"/>
      <c r="AP182" s="139"/>
      <c r="AQ182" s="93"/>
      <c r="AR182" s="93"/>
      <c r="AS182" s="93"/>
      <c r="AT182" s="93"/>
      <c r="AU182" s="93"/>
      <c r="AV182" s="93"/>
      <c r="AW182" s="93"/>
      <c r="AX182" s="93"/>
    </row>
    <row r="183" spans="1:50" s="58" customFormat="1" ht="33.75" thickBot="1" x14ac:dyDescent="0.3">
      <c r="A183" s="50" t="s">
        <v>377</v>
      </c>
      <c r="B183" s="339"/>
      <c r="C183" s="395" t="s">
        <v>274</v>
      </c>
      <c r="D183" s="387">
        <v>4</v>
      </c>
      <c r="E183" s="388">
        <f t="shared" si="68"/>
        <v>120</v>
      </c>
      <c r="F183" s="392">
        <f t="shared" si="69"/>
        <v>60</v>
      </c>
      <c r="G183" s="393">
        <v>30</v>
      </c>
      <c r="H183" s="393"/>
      <c r="I183" s="393">
        <v>30</v>
      </c>
      <c r="J183" s="394">
        <f t="shared" si="70"/>
        <v>60</v>
      </c>
      <c r="K183" s="150"/>
      <c r="L183" s="151"/>
      <c r="M183" s="151"/>
      <c r="N183" s="151"/>
      <c r="O183" s="151"/>
      <c r="P183" s="151">
        <v>4</v>
      </c>
      <c r="Q183" s="151"/>
      <c r="R183" s="152"/>
      <c r="S183" s="50" t="s">
        <v>71</v>
      </c>
      <c r="T183" s="120" t="s">
        <v>128</v>
      </c>
      <c r="U183" s="72"/>
      <c r="V183" s="93"/>
      <c r="W183" s="93"/>
      <c r="X183" s="93"/>
      <c r="Y183" s="93"/>
      <c r="Z183" s="93"/>
      <c r="AA183" s="93"/>
      <c r="AB183" s="93"/>
      <c r="AC183" s="93"/>
      <c r="AE183" s="139"/>
      <c r="AF183" s="139"/>
      <c r="AG183" s="93"/>
      <c r="AH183" s="93"/>
      <c r="AI183" s="93"/>
      <c r="AJ183" s="93"/>
      <c r="AK183" s="93"/>
      <c r="AL183" s="93"/>
      <c r="AM183" s="93"/>
      <c r="AN183" s="93"/>
      <c r="AP183" s="139"/>
      <c r="AQ183" s="93"/>
      <c r="AR183" s="93"/>
      <c r="AS183" s="93"/>
      <c r="AT183" s="93"/>
      <c r="AU183" s="93"/>
      <c r="AV183" s="93"/>
      <c r="AW183" s="93"/>
      <c r="AX183" s="93"/>
    </row>
    <row r="184" spans="1:50" s="58" customFormat="1" ht="19.5" thickBot="1" x14ac:dyDescent="0.3">
      <c r="A184" s="51" t="s">
        <v>378</v>
      </c>
      <c r="B184" s="339"/>
      <c r="C184" s="347" t="s">
        <v>387</v>
      </c>
      <c r="D184" s="192">
        <v>4</v>
      </c>
      <c r="E184" s="51">
        <f t="shared" si="68"/>
        <v>120</v>
      </c>
      <c r="F184" s="234">
        <f t="shared" si="69"/>
        <v>60</v>
      </c>
      <c r="G184" s="60">
        <v>30</v>
      </c>
      <c r="H184" s="60"/>
      <c r="I184" s="60">
        <v>30</v>
      </c>
      <c r="J184" s="348">
        <f t="shared" si="70"/>
        <v>60</v>
      </c>
      <c r="K184" s="153"/>
      <c r="L184" s="154"/>
      <c r="M184" s="154"/>
      <c r="N184" s="154"/>
      <c r="O184" s="154"/>
      <c r="P184" s="154"/>
      <c r="Q184" s="154">
        <v>4</v>
      </c>
      <c r="R184" s="155"/>
      <c r="S184" s="51" t="s">
        <v>278</v>
      </c>
      <c r="T184" s="121" t="s">
        <v>449</v>
      </c>
      <c r="U184" s="72"/>
      <c r="V184" s="93"/>
      <c r="W184" s="93"/>
      <c r="X184" s="93"/>
      <c r="Y184" s="93"/>
      <c r="Z184" s="93"/>
      <c r="AA184" s="93"/>
      <c r="AB184" s="93"/>
      <c r="AC184" s="93"/>
      <c r="AE184" s="139"/>
      <c r="AF184" s="139"/>
      <c r="AG184" s="93"/>
      <c r="AH184" s="93"/>
      <c r="AI184" s="93"/>
      <c r="AJ184" s="93"/>
      <c r="AK184" s="93"/>
      <c r="AL184" s="93"/>
      <c r="AM184" s="93"/>
      <c r="AN184" s="93"/>
      <c r="AP184" s="139"/>
      <c r="AQ184" s="93"/>
      <c r="AR184" s="93"/>
      <c r="AS184" s="93"/>
      <c r="AT184" s="93"/>
      <c r="AU184" s="93"/>
      <c r="AV184" s="93"/>
      <c r="AW184" s="93"/>
      <c r="AX184" s="93"/>
    </row>
    <row r="185" spans="1:50" s="58" customFormat="1" ht="19.5" thickBot="1" x14ac:dyDescent="0.3">
      <c r="A185" s="295"/>
      <c r="B185" s="295"/>
      <c r="C185" s="307" t="s">
        <v>391</v>
      </c>
      <c r="D185" s="307"/>
      <c r="E185" s="307"/>
      <c r="F185" s="307"/>
      <c r="G185" s="307"/>
      <c r="H185" s="307"/>
      <c r="I185" s="307"/>
      <c r="J185" s="307"/>
      <c r="K185" s="307"/>
      <c r="L185" s="307"/>
      <c r="M185" s="307"/>
      <c r="N185" s="307"/>
      <c r="O185" s="307"/>
      <c r="P185" s="307"/>
      <c r="Q185" s="307"/>
      <c r="R185" s="307"/>
      <c r="S185" s="307"/>
      <c r="T185" s="260"/>
      <c r="U185" s="72"/>
      <c r="V185" s="93"/>
      <c r="W185" s="93"/>
      <c r="X185" s="93"/>
      <c r="Y185" s="93"/>
      <c r="Z185" s="93"/>
      <c r="AA185" s="93"/>
      <c r="AB185" s="93"/>
      <c r="AC185" s="93"/>
      <c r="AE185" s="139"/>
      <c r="AF185" s="139"/>
      <c r="AG185" s="93"/>
      <c r="AH185" s="93"/>
      <c r="AI185" s="93"/>
      <c r="AJ185" s="93"/>
      <c r="AK185" s="93"/>
      <c r="AL185" s="93"/>
      <c r="AM185" s="93"/>
      <c r="AN185" s="93"/>
      <c r="AP185" s="139"/>
      <c r="AQ185" s="93"/>
      <c r="AR185" s="93"/>
      <c r="AS185" s="93"/>
      <c r="AT185" s="93"/>
      <c r="AU185" s="93"/>
      <c r="AV185" s="93"/>
      <c r="AW185" s="93"/>
      <c r="AX185" s="93"/>
    </row>
    <row r="186" spans="1:50" s="58" customFormat="1" ht="18.75" x14ac:dyDescent="0.25">
      <c r="A186" s="49" t="s">
        <v>379</v>
      </c>
      <c r="B186" s="359"/>
      <c r="C186" s="396" t="s">
        <v>388</v>
      </c>
      <c r="D186" s="397">
        <v>4</v>
      </c>
      <c r="E186" s="397">
        <f t="shared" ref="E186:E191" si="71">D186*30</f>
        <v>120</v>
      </c>
      <c r="F186" s="398">
        <f>SUM(G186:I186)</f>
        <v>60</v>
      </c>
      <c r="G186" s="399">
        <v>30</v>
      </c>
      <c r="H186" s="399"/>
      <c r="I186" s="399">
        <v>30</v>
      </c>
      <c r="J186" s="400">
        <f>E186-F186</f>
        <v>60</v>
      </c>
      <c r="K186" s="289"/>
      <c r="L186" s="290"/>
      <c r="M186" s="290"/>
      <c r="N186" s="290"/>
      <c r="O186" s="290"/>
      <c r="P186" s="290">
        <v>4</v>
      </c>
      <c r="Q186" s="290"/>
      <c r="R186" s="291"/>
      <c r="S186" s="277" t="s">
        <v>71</v>
      </c>
      <c r="T186" s="218" t="s">
        <v>449</v>
      </c>
      <c r="U186" s="72"/>
      <c r="V186" s="93"/>
      <c r="W186" s="93"/>
      <c r="X186" s="93"/>
      <c r="Y186" s="93"/>
      <c r="Z186" s="93"/>
      <c r="AA186" s="93"/>
      <c r="AB186" s="93"/>
      <c r="AC186" s="93"/>
      <c r="AE186" s="139"/>
      <c r="AF186" s="139"/>
      <c r="AG186" s="93"/>
      <c r="AH186" s="93"/>
      <c r="AI186" s="93"/>
      <c r="AJ186" s="93"/>
      <c r="AK186" s="93"/>
      <c r="AL186" s="93"/>
      <c r="AM186" s="93"/>
      <c r="AN186" s="93"/>
      <c r="AP186" s="139"/>
      <c r="AQ186" s="93"/>
      <c r="AR186" s="93"/>
      <c r="AS186" s="93"/>
      <c r="AT186" s="93"/>
      <c r="AU186" s="93"/>
      <c r="AV186" s="93"/>
      <c r="AW186" s="93"/>
      <c r="AX186" s="93"/>
    </row>
    <row r="187" spans="1:50" s="58" customFormat="1" ht="33" x14ac:dyDescent="0.25">
      <c r="A187" s="50" t="s">
        <v>380</v>
      </c>
      <c r="B187" s="360"/>
      <c r="C187" s="377" t="s">
        <v>272</v>
      </c>
      <c r="D187" s="401">
        <v>4</v>
      </c>
      <c r="E187" s="401">
        <f t="shared" si="71"/>
        <v>120</v>
      </c>
      <c r="F187" s="402">
        <f>SUM(G187:I187)</f>
        <v>60</v>
      </c>
      <c r="G187" s="390">
        <v>30</v>
      </c>
      <c r="H187" s="390"/>
      <c r="I187" s="390">
        <v>30</v>
      </c>
      <c r="J187" s="403">
        <f>E187-F187</f>
        <v>60</v>
      </c>
      <c r="K187" s="292"/>
      <c r="L187" s="293"/>
      <c r="M187" s="293"/>
      <c r="N187" s="293"/>
      <c r="O187" s="293">
        <v>4</v>
      </c>
      <c r="P187" s="293"/>
      <c r="Q187" s="293"/>
      <c r="R187" s="294"/>
      <c r="S187" s="279" t="s">
        <v>71</v>
      </c>
      <c r="T187" s="219" t="s">
        <v>449</v>
      </c>
      <c r="U187" s="72"/>
      <c r="V187" s="93"/>
      <c r="W187" s="93"/>
      <c r="X187" s="93"/>
      <c r="Y187" s="93"/>
      <c r="Z187" s="93"/>
      <c r="AA187" s="93"/>
      <c r="AB187" s="93"/>
      <c r="AC187" s="93"/>
      <c r="AE187" s="139"/>
      <c r="AF187" s="139"/>
      <c r="AG187" s="93"/>
      <c r="AH187" s="93"/>
      <c r="AI187" s="93"/>
      <c r="AJ187" s="93"/>
      <c r="AK187" s="93"/>
      <c r="AL187" s="93"/>
      <c r="AM187" s="93"/>
      <c r="AN187" s="93"/>
      <c r="AP187" s="139"/>
      <c r="AQ187" s="93"/>
      <c r="AR187" s="93"/>
      <c r="AS187" s="93"/>
      <c r="AT187" s="93"/>
      <c r="AU187" s="93"/>
      <c r="AV187" s="93"/>
      <c r="AW187" s="93"/>
      <c r="AX187" s="93"/>
    </row>
    <row r="188" spans="1:50" s="58" customFormat="1" ht="19.5" thickBot="1" x14ac:dyDescent="0.3">
      <c r="A188" s="50" t="s">
        <v>381</v>
      </c>
      <c r="B188" s="361"/>
      <c r="C188" s="356" t="s">
        <v>270</v>
      </c>
      <c r="D188" s="263">
        <v>5</v>
      </c>
      <c r="E188" s="263">
        <f t="shared" si="71"/>
        <v>150</v>
      </c>
      <c r="F188" s="355">
        <f t="shared" ref="F188:F191" si="72">SUM(G188:I188)</f>
        <v>64</v>
      </c>
      <c r="G188" s="281">
        <v>32</v>
      </c>
      <c r="H188" s="281"/>
      <c r="I188" s="281">
        <v>32</v>
      </c>
      <c r="J188" s="297">
        <f t="shared" ref="J188:J191" si="73">E188-F188</f>
        <v>86</v>
      </c>
      <c r="K188" s="292"/>
      <c r="L188" s="293"/>
      <c r="M188" s="293"/>
      <c r="N188" s="293"/>
      <c r="O188" s="293"/>
      <c r="P188" s="293"/>
      <c r="Q188" s="293">
        <v>5</v>
      </c>
      <c r="R188" s="294"/>
      <c r="S188" s="279" t="s">
        <v>69</v>
      </c>
      <c r="T188" s="219" t="s">
        <v>449</v>
      </c>
      <c r="U188" s="72"/>
      <c r="V188" s="93"/>
      <c r="W188" s="93"/>
      <c r="X188" s="93"/>
      <c r="Y188" s="93"/>
      <c r="Z188" s="93"/>
      <c r="AA188" s="93"/>
      <c r="AB188" s="93"/>
      <c r="AC188" s="93"/>
      <c r="AE188" s="139"/>
      <c r="AF188" s="139"/>
      <c r="AG188" s="93"/>
      <c r="AH188" s="93"/>
      <c r="AI188" s="93"/>
      <c r="AJ188" s="93"/>
      <c r="AK188" s="93"/>
      <c r="AL188" s="93"/>
      <c r="AM188" s="93"/>
      <c r="AN188" s="93"/>
      <c r="AP188" s="139"/>
      <c r="AQ188" s="93"/>
      <c r="AR188" s="93"/>
      <c r="AS188" s="93"/>
      <c r="AT188" s="93"/>
      <c r="AU188" s="93"/>
      <c r="AV188" s="93"/>
      <c r="AW188" s="93"/>
      <c r="AX188" s="93"/>
    </row>
    <row r="189" spans="1:50" s="58" customFormat="1" ht="33" x14ac:dyDescent="0.25">
      <c r="A189" s="197" t="s">
        <v>382</v>
      </c>
      <c r="B189" s="362"/>
      <c r="C189" s="357" t="s">
        <v>389</v>
      </c>
      <c r="D189" s="351">
        <v>4</v>
      </c>
      <c r="E189" s="193">
        <f t="shared" si="71"/>
        <v>120</v>
      </c>
      <c r="F189" s="341">
        <f t="shared" si="72"/>
        <v>60</v>
      </c>
      <c r="G189" s="342">
        <v>16</v>
      </c>
      <c r="H189" s="342"/>
      <c r="I189" s="342">
        <v>44</v>
      </c>
      <c r="J189" s="343">
        <f t="shared" si="73"/>
        <v>60</v>
      </c>
      <c r="K189" s="292"/>
      <c r="L189" s="293"/>
      <c r="M189" s="293"/>
      <c r="N189" s="293"/>
      <c r="O189" s="293"/>
      <c r="P189" s="160">
        <v>4</v>
      </c>
      <c r="Q189" s="160"/>
      <c r="R189" s="161"/>
      <c r="S189" s="193" t="s">
        <v>71</v>
      </c>
      <c r="T189" s="104" t="s">
        <v>449</v>
      </c>
      <c r="U189" s="72"/>
      <c r="V189" s="93"/>
      <c r="W189" s="93"/>
      <c r="X189" s="93"/>
      <c r="Y189" s="93"/>
      <c r="Z189" s="93"/>
      <c r="AA189" s="93"/>
      <c r="AB189" s="93"/>
      <c r="AC189" s="93"/>
      <c r="AE189" s="139"/>
      <c r="AF189" s="139"/>
      <c r="AG189" s="93"/>
      <c r="AH189" s="93"/>
      <c r="AI189" s="93"/>
      <c r="AJ189" s="93"/>
      <c r="AK189" s="93"/>
      <c r="AL189" s="93"/>
      <c r="AM189" s="93"/>
      <c r="AN189" s="93"/>
      <c r="AP189" s="139"/>
      <c r="AQ189" s="93"/>
      <c r="AR189" s="93"/>
      <c r="AS189" s="93"/>
      <c r="AT189" s="93"/>
      <c r="AU189" s="93"/>
      <c r="AV189" s="93"/>
      <c r="AW189" s="93"/>
      <c r="AX189" s="93"/>
    </row>
    <row r="190" spans="1:50" s="58" customFormat="1" ht="18.75" x14ac:dyDescent="0.25">
      <c r="A190" s="50" t="s">
        <v>383</v>
      </c>
      <c r="B190" s="360"/>
      <c r="C190" s="358" t="s">
        <v>390</v>
      </c>
      <c r="D190" s="263">
        <v>4</v>
      </c>
      <c r="E190" s="50">
        <f t="shared" si="71"/>
        <v>120</v>
      </c>
      <c r="F190" s="233">
        <f t="shared" si="72"/>
        <v>60</v>
      </c>
      <c r="G190" s="52">
        <v>30</v>
      </c>
      <c r="H190" s="52"/>
      <c r="I190" s="52">
        <v>30</v>
      </c>
      <c r="J190" s="138">
        <f t="shared" si="73"/>
        <v>60</v>
      </c>
      <c r="K190" s="292"/>
      <c r="L190" s="293"/>
      <c r="M190" s="293"/>
      <c r="N190" s="293"/>
      <c r="O190" s="293"/>
      <c r="P190" s="151">
        <v>4</v>
      </c>
      <c r="Q190" s="151"/>
      <c r="R190" s="152"/>
      <c r="S190" s="50" t="s">
        <v>71</v>
      </c>
      <c r="T190" s="120" t="s">
        <v>449</v>
      </c>
      <c r="U190" s="72"/>
      <c r="V190" s="93"/>
      <c r="W190" s="93"/>
      <c r="X190" s="93"/>
      <c r="Y190" s="93"/>
      <c r="Z190" s="93"/>
      <c r="AA190" s="93"/>
      <c r="AB190" s="93"/>
      <c r="AC190" s="93"/>
      <c r="AE190" s="139"/>
      <c r="AF190" s="139"/>
      <c r="AG190" s="93"/>
      <c r="AH190" s="93"/>
      <c r="AI190" s="93"/>
      <c r="AJ190" s="93"/>
      <c r="AK190" s="93"/>
      <c r="AL190" s="93"/>
      <c r="AM190" s="93"/>
      <c r="AN190" s="93"/>
      <c r="AP190" s="139"/>
      <c r="AQ190" s="93"/>
      <c r="AR190" s="93"/>
      <c r="AS190" s="93"/>
      <c r="AT190" s="93"/>
      <c r="AU190" s="93"/>
      <c r="AV190" s="93"/>
      <c r="AW190" s="93"/>
      <c r="AX190" s="93"/>
    </row>
    <row r="191" spans="1:50" s="58" customFormat="1" ht="33.75" thickBot="1" x14ac:dyDescent="0.3">
      <c r="A191" s="51" t="s">
        <v>384</v>
      </c>
      <c r="B191" s="360"/>
      <c r="C191" s="112" t="s">
        <v>274</v>
      </c>
      <c r="D191" s="264">
        <v>4</v>
      </c>
      <c r="E191" s="51">
        <f t="shared" si="71"/>
        <v>120</v>
      </c>
      <c r="F191" s="233">
        <f t="shared" si="72"/>
        <v>60</v>
      </c>
      <c r="G191" s="52">
        <v>16</v>
      </c>
      <c r="H191" s="52">
        <v>44</v>
      </c>
      <c r="I191" s="52"/>
      <c r="J191" s="138">
        <f t="shared" si="73"/>
        <v>60</v>
      </c>
      <c r="K191" s="352"/>
      <c r="L191" s="353"/>
      <c r="M191" s="353"/>
      <c r="N191" s="353"/>
      <c r="O191" s="353"/>
      <c r="P191" s="151"/>
      <c r="Q191" s="151">
        <v>4</v>
      </c>
      <c r="R191" s="152"/>
      <c r="S191" s="51" t="s">
        <v>278</v>
      </c>
      <c r="T191" s="121" t="s">
        <v>128</v>
      </c>
      <c r="U191" s="72"/>
      <c r="V191" s="93"/>
      <c r="W191" s="93"/>
      <c r="X191" s="93"/>
      <c r="Y191" s="93"/>
      <c r="Z191" s="93"/>
      <c r="AA191" s="93"/>
      <c r="AB191" s="93"/>
      <c r="AC191" s="93"/>
      <c r="AE191" s="139"/>
      <c r="AF191" s="139"/>
      <c r="AG191" s="93"/>
      <c r="AH191" s="93"/>
      <c r="AI191" s="93"/>
      <c r="AJ191" s="93"/>
      <c r="AK191" s="93"/>
      <c r="AL191" s="93"/>
      <c r="AM191" s="93"/>
      <c r="AN191" s="93"/>
      <c r="AP191" s="139"/>
      <c r="AQ191" s="93"/>
      <c r="AR191" s="93"/>
      <c r="AS191" s="93"/>
      <c r="AT191" s="93"/>
      <c r="AU191" s="93"/>
      <c r="AV191" s="93"/>
      <c r="AW191" s="93"/>
      <c r="AX191" s="93"/>
    </row>
    <row r="192" spans="1:50" ht="17.25" thickBot="1" x14ac:dyDescent="0.3">
      <c r="A192" s="663" t="s">
        <v>322</v>
      </c>
      <c r="B192" s="699"/>
      <c r="C192" s="664"/>
      <c r="D192" s="73">
        <f>D50+D51+D52+D53+D65+D66+D67+D68+D69</f>
        <v>45</v>
      </c>
      <c r="E192" s="73">
        <f t="shared" ref="E192:R192" si="74">E50+E51+E52+E53+E65+E66+E67+E68+E69</f>
        <v>1350</v>
      </c>
      <c r="F192" s="73">
        <f t="shared" si="74"/>
        <v>606</v>
      </c>
      <c r="G192" s="73">
        <f t="shared" si="74"/>
        <v>260</v>
      </c>
      <c r="H192" s="73">
        <f t="shared" si="74"/>
        <v>140</v>
      </c>
      <c r="I192" s="73">
        <f t="shared" si="74"/>
        <v>206</v>
      </c>
      <c r="J192" s="73">
        <f t="shared" si="74"/>
        <v>744</v>
      </c>
      <c r="K192" s="73">
        <f t="shared" si="74"/>
        <v>0</v>
      </c>
      <c r="L192" s="73">
        <f t="shared" si="74"/>
        <v>0</v>
      </c>
      <c r="M192" s="73">
        <f t="shared" si="74"/>
        <v>5</v>
      </c>
      <c r="N192" s="73">
        <f t="shared" si="74"/>
        <v>5</v>
      </c>
      <c r="O192" s="73">
        <f t="shared" si="74"/>
        <v>5</v>
      </c>
      <c r="P192" s="73">
        <f t="shared" si="74"/>
        <v>10</v>
      </c>
      <c r="Q192" s="73">
        <f t="shared" si="74"/>
        <v>20</v>
      </c>
      <c r="R192" s="227">
        <f t="shared" si="74"/>
        <v>0</v>
      </c>
      <c r="S192" s="76"/>
      <c r="T192" s="215"/>
    </row>
    <row r="193" spans="1:50" ht="17.25" thickBot="1" x14ac:dyDescent="0.3">
      <c r="A193" s="669" t="s">
        <v>298</v>
      </c>
      <c r="B193" s="695"/>
      <c r="C193" s="670"/>
      <c r="D193" s="73">
        <f>D46+D55+D56+D57+D58+D59+D60+D61+D62+D192</f>
        <v>164</v>
      </c>
      <c r="E193" s="73">
        <f t="shared" ref="E193:R193" si="75">E46+E55+E56+E57+E58+E59+E60+E61+E62+E192</f>
        <v>4920</v>
      </c>
      <c r="F193" s="73">
        <f t="shared" si="75"/>
        <v>2154</v>
      </c>
      <c r="G193" s="73">
        <f t="shared" si="75"/>
        <v>962</v>
      </c>
      <c r="H193" s="73">
        <f t="shared" si="75"/>
        <v>302</v>
      </c>
      <c r="I193" s="73">
        <f t="shared" si="75"/>
        <v>890</v>
      </c>
      <c r="J193" s="73">
        <f t="shared" si="75"/>
        <v>2766</v>
      </c>
      <c r="K193" s="73">
        <f t="shared" si="75"/>
        <v>15</v>
      </c>
      <c r="L193" s="73">
        <f t="shared" si="75"/>
        <v>13</v>
      </c>
      <c r="M193" s="73">
        <f t="shared" si="75"/>
        <v>24</v>
      </c>
      <c r="N193" s="73">
        <f t="shared" si="75"/>
        <v>30</v>
      </c>
      <c r="O193" s="73">
        <f t="shared" si="75"/>
        <v>25</v>
      </c>
      <c r="P193" s="73">
        <f t="shared" si="75"/>
        <v>27</v>
      </c>
      <c r="Q193" s="73">
        <f t="shared" si="75"/>
        <v>30</v>
      </c>
      <c r="R193" s="227">
        <f t="shared" si="75"/>
        <v>0</v>
      </c>
      <c r="S193" s="76"/>
      <c r="T193" s="213"/>
    </row>
    <row r="194" spans="1:50" s="66" customFormat="1" ht="36" thickBot="1" x14ac:dyDescent="0.55000000000000004">
      <c r="A194" s="708" t="s">
        <v>153</v>
      </c>
      <c r="B194" s="708"/>
      <c r="C194" s="708"/>
      <c r="D194" s="708"/>
      <c r="E194" s="708"/>
      <c r="F194" s="708"/>
      <c r="G194" s="708"/>
      <c r="H194" s="708"/>
      <c r="I194" s="708"/>
      <c r="J194" s="708"/>
      <c r="K194" s="708"/>
      <c r="L194" s="708"/>
      <c r="M194" s="708"/>
      <c r="N194" s="708"/>
      <c r="O194" s="708"/>
      <c r="P194" s="708"/>
      <c r="Q194" s="708"/>
      <c r="R194" s="708"/>
      <c r="S194" s="706"/>
      <c r="T194" s="706"/>
      <c r="V194" s="86"/>
      <c r="W194" s="86"/>
      <c r="X194" s="86"/>
      <c r="Y194" s="86"/>
      <c r="Z194" s="86"/>
      <c r="AA194" s="86"/>
      <c r="AB194" s="86"/>
      <c r="AC194" s="86"/>
      <c r="AG194" s="86"/>
      <c r="AH194" s="86"/>
      <c r="AI194" s="86"/>
      <c r="AJ194" s="86"/>
      <c r="AK194" s="86"/>
      <c r="AL194" s="86"/>
      <c r="AM194" s="86"/>
      <c r="AN194" s="86"/>
      <c r="AQ194" s="86"/>
      <c r="AR194" s="86"/>
      <c r="AS194" s="86"/>
      <c r="AT194" s="86"/>
      <c r="AU194" s="86"/>
      <c r="AV194" s="86"/>
      <c r="AW194" s="86"/>
      <c r="AX194" s="86"/>
    </row>
    <row r="195" spans="1:50" ht="49.5" x14ac:dyDescent="0.25">
      <c r="A195" s="190" t="s">
        <v>108</v>
      </c>
      <c r="B195" s="49"/>
      <c r="C195" s="202" t="s">
        <v>101</v>
      </c>
      <c r="D195" s="190">
        <v>1</v>
      </c>
      <c r="E195" s="49">
        <f t="shared" ref="E195:E202" si="76">D195*30</f>
        <v>30</v>
      </c>
      <c r="F195" s="232">
        <f t="shared" ref="F195:F202" si="77">SUM(G195:I195)</f>
        <v>14</v>
      </c>
      <c r="G195" s="63">
        <v>2</v>
      </c>
      <c r="H195" s="63">
        <v>4</v>
      </c>
      <c r="I195" s="63">
        <v>8</v>
      </c>
      <c r="J195" s="64">
        <f t="shared" ref="J195:J202" si="78">E195-F195</f>
        <v>16</v>
      </c>
      <c r="K195" s="147">
        <v>1</v>
      </c>
      <c r="L195" s="148"/>
      <c r="M195" s="148"/>
      <c r="N195" s="148"/>
      <c r="O195" s="148"/>
      <c r="P195" s="148"/>
      <c r="Q195" s="148"/>
      <c r="R195" s="149"/>
      <c r="S195" s="49" t="s">
        <v>71</v>
      </c>
      <c r="T195" s="116" t="s">
        <v>456</v>
      </c>
      <c r="U195" s="72"/>
      <c r="V195" s="93"/>
      <c r="W195" s="93"/>
      <c r="X195" s="93"/>
      <c r="Y195" s="93"/>
      <c r="Z195" s="93"/>
      <c r="AA195" s="93"/>
      <c r="AB195" s="93"/>
      <c r="AC195" s="93"/>
      <c r="AE195" s="139"/>
      <c r="AF195" s="139"/>
      <c r="AG195" s="93"/>
      <c r="AH195" s="93"/>
      <c r="AI195" s="93"/>
      <c r="AJ195" s="93"/>
      <c r="AK195" s="93"/>
      <c r="AL195" s="93"/>
      <c r="AM195" s="93"/>
      <c r="AN195" s="93"/>
      <c r="AP195" s="139"/>
      <c r="AQ195" s="93"/>
      <c r="AR195" s="93"/>
      <c r="AS195" s="93"/>
      <c r="AT195" s="93"/>
      <c r="AU195" s="93"/>
      <c r="AV195" s="93"/>
      <c r="AW195" s="93"/>
      <c r="AX195" s="93"/>
    </row>
    <row r="196" spans="1:50" ht="33" x14ac:dyDescent="0.25">
      <c r="A196" s="191" t="s">
        <v>109</v>
      </c>
      <c r="B196" s="50"/>
      <c r="C196" s="111" t="s">
        <v>102</v>
      </c>
      <c r="D196" s="191">
        <v>1</v>
      </c>
      <c r="E196" s="50">
        <f t="shared" si="76"/>
        <v>30</v>
      </c>
      <c r="F196" s="233">
        <f t="shared" si="77"/>
        <v>0</v>
      </c>
      <c r="G196" s="52"/>
      <c r="H196" s="52"/>
      <c r="I196" s="52"/>
      <c r="J196" s="54">
        <f t="shared" si="78"/>
        <v>30</v>
      </c>
      <c r="K196" s="150"/>
      <c r="L196" s="151"/>
      <c r="M196" s="151">
        <v>1</v>
      </c>
      <c r="N196" s="151"/>
      <c r="O196" s="151"/>
      <c r="P196" s="151"/>
      <c r="Q196" s="151"/>
      <c r="R196" s="152"/>
      <c r="S196" s="50" t="s">
        <v>72</v>
      </c>
      <c r="T196" s="375" t="s">
        <v>457</v>
      </c>
      <c r="U196" s="72"/>
      <c r="V196" s="93"/>
      <c r="W196" s="93"/>
      <c r="X196" s="93"/>
      <c r="Y196" s="93"/>
      <c r="Z196" s="93"/>
      <c r="AA196" s="93"/>
      <c r="AB196" s="93"/>
      <c r="AC196" s="93"/>
      <c r="AE196" s="139"/>
      <c r="AF196" s="139"/>
      <c r="AG196" s="93"/>
      <c r="AH196" s="93"/>
      <c r="AI196" s="93"/>
      <c r="AJ196" s="93"/>
      <c r="AK196" s="93"/>
      <c r="AL196" s="93"/>
      <c r="AM196" s="93"/>
      <c r="AN196" s="93"/>
      <c r="AP196" s="139"/>
      <c r="AQ196" s="93"/>
      <c r="AR196" s="93"/>
      <c r="AS196" s="93"/>
      <c r="AT196" s="93"/>
      <c r="AU196" s="93"/>
      <c r="AV196" s="93"/>
      <c r="AW196" s="93"/>
      <c r="AX196" s="93"/>
    </row>
    <row r="197" spans="1:50" ht="16.5" x14ac:dyDescent="0.25">
      <c r="A197" s="191" t="s">
        <v>110</v>
      </c>
      <c r="B197" s="50"/>
      <c r="C197" s="111" t="s">
        <v>103</v>
      </c>
      <c r="D197" s="191">
        <v>2</v>
      </c>
      <c r="E197" s="50">
        <f t="shared" si="76"/>
        <v>60</v>
      </c>
      <c r="F197" s="233">
        <f t="shared" si="77"/>
        <v>30</v>
      </c>
      <c r="G197" s="52">
        <v>10</v>
      </c>
      <c r="H197" s="52"/>
      <c r="I197" s="52">
        <v>20</v>
      </c>
      <c r="J197" s="54">
        <f t="shared" si="78"/>
        <v>30</v>
      </c>
      <c r="K197" s="150"/>
      <c r="L197" s="151">
        <v>2</v>
      </c>
      <c r="M197" s="151"/>
      <c r="N197" s="151"/>
      <c r="O197" s="151"/>
      <c r="P197" s="151"/>
      <c r="Q197" s="151"/>
      <c r="R197" s="152"/>
      <c r="S197" s="50" t="s">
        <v>71</v>
      </c>
      <c r="T197" s="120" t="s">
        <v>442</v>
      </c>
      <c r="U197" s="72"/>
      <c r="V197" s="93"/>
      <c r="W197" s="93"/>
      <c r="X197" s="93"/>
      <c r="Y197" s="93"/>
      <c r="Z197" s="93"/>
      <c r="AA197" s="93"/>
      <c r="AB197" s="93"/>
      <c r="AC197" s="93"/>
      <c r="AE197" s="139"/>
      <c r="AF197" s="139"/>
      <c r="AG197" s="93"/>
      <c r="AH197" s="93"/>
      <c r="AI197" s="93"/>
      <c r="AJ197" s="93"/>
      <c r="AK197" s="93"/>
      <c r="AL197" s="93"/>
      <c r="AM197" s="93"/>
      <c r="AN197" s="93"/>
      <c r="AP197" s="139"/>
      <c r="AQ197" s="93"/>
      <c r="AR197" s="93"/>
      <c r="AS197" s="93"/>
      <c r="AT197" s="93"/>
      <c r="AU197" s="93"/>
      <c r="AV197" s="93"/>
      <c r="AW197" s="93"/>
      <c r="AX197" s="93"/>
    </row>
    <row r="198" spans="1:50" ht="16.5" x14ac:dyDescent="0.25">
      <c r="A198" s="191" t="s">
        <v>111</v>
      </c>
      <c r="B198" s="50"/>
      <c r="C198" s="111" t="s">
        <v>104</v>
      </c>
      <c r="D198" s="191">
        <v>2</v>
      </c>
      <c r="E198" s="50">
        <f t="shared" si="76"/>
        <v>60</v>
      </c>
      <c r="F198" s="233">
        <f t="shared" si="77"/>
        <v>30</v>
      </c>
      <c r="G198" s="52">
        <v>10</v>
      </c>
      <c r="H198" s="52"/>
      <c r="I198" s="52">
        <v>20</v>
      </c>
      <c r="J198" s="54">
        <f t="shared" si="78"/>
        <v>30</v>
      </c>
      <c r="K198" s="150"/>
      <c r="L198" s="151"/>
      <c r="M198" s="151"/>
      <c r="N198" s="151"/>
      <c r="O198" s="151"/>
      <c r="P198" s="151"/>
      <c r="Q198" s="151"/>
      <c r="R198" s="152">
        <v>2</v>
      </c>
      <c r="S198" s="50" t="s">
        <v>71</v>
      </c>
      <c r="T198" s="120" t="s">
        <v>442</v>
      </c>
      <c r="U198" s="72"/>
      <c r="V198" s="93"/>
      <c r="W198" s="93"/>
      <c r="X198" s="93"/>
      <c r="Y198" s="93"/>
      <c r="Z198" s="93"/>
      <c r="AA198" s="93"/>
      <c r="AB198" s="93"/>
      <c r="AC198" s="93"/>
      <c r="AE198" s="139"/>
      <c r="AF198" s="139"/>
      <c r="AG198" s="93"/>
      <c r="AH198" s="93"/>
      <c r="AI198" s="93"/>
      <c r="AJ198" s="93"/>
      <c r="AK198" s="93"/>
      <c r="AL198" s="93"/>
      <c r="AM198" s="93"/>
      <c r="AN198" s="93"/>
      <c r="AP198" s="139"/>
      <c r="AQ198" s="93"/>
      <c r="AR198" s="93"/>
      <c r="AS198" s="93"/>
      <c r="AT198" s="93"/>
      <c r="AU198" s="93"/>
      <c r="AV198" s="93"/>
      <c r="AW198" s="93"/>
      <c r="AX198" s="93"/>
    </row>
    <row r="199" spans="1:50" ht="33" x14ac:dyDescent="0.25">
      <c r="A199" s="191" t="s">
        <v>112</v>
      </c>
      <c r="B199" s="50"/>
      <c r="C199" s="111" t="s">
        <v>105</v>
      </c>
      <c r="D199" s="191">
        <v>3</v>
      </c>
      <c r="E199" s="50">
        <f t="shared" si="76"/>
        <v>90</v>
      </c>
      <c r="F199" s="233">
        <f t="shared" si="77"/>
        <v>0</v>
      </c>
      <c r="G199" s="52"/>
      <c r="H199" s="52"/>
      <c r="I199" s="52"/>
      <c r="J199" s="54">
        <f t="shared" si="78"/>
        <v>90</v>
      </c>
      <c r="K199" s="150"/>
      <c r="L199" s="151"/>
      <c r="M199" s="151"/>
      <c r="N199" s="151"/>
      <c r="O199" s="151"/>
      <c r="P199" s="151">
        <v>3</v>
      </c>
      <c r="Q199" s="151"/>
      <c r="R199" s="152"/>
      <c r="S199" s="50" t="s">
        <v>72</v>
      </c>
      <c r="T199" s="122" t="s">
        <v>457</v>
      </c>
      <c r="U199" s="72"/>
      <c r="V199" s="93"/>
      <c r="W199" s="93"/>
      <c r="X199" s="93"/>
      <c r="Y199" s="93"/>
      <c r="Z199" s="93"/>
      <c r="AA199" s="93"/>
      <c r="AB199" s="93"/>
      <c r="AC199" s="93"/>
      <c r="AE199" s="139"/>
      <c r="AF199" s="139"/>
      <c r="AG199" s="93"/>
      <c r="AH199" s="93"/>
      <c r="AI199" s="93"/>
      <c r="AJ199" s="93"/>
      <c r="AK199" s="93"/>
      <c r="AL199" s="93"/>
      <c r="AM199" s="93"/>
      <c r="AN199" s="93"/>
      <c r="AP199" s="139"/>
      <c r="AQ199" s="93"/>
      <c r="AR199" s="93"/>
      <c r="AS199" s="93"/>
      <c r="AT199" s="93"/>
      <c r="AU199" s="93"/>
      <c r="AV199" s="93"/>
      <c r="AW199" s="93"/>
      <c r="AX199" s="93"/>
    </row>
    <row r="200" spans="1:50" ht="33" x14ac:dyDescent="0.25">
      <c r="A200" s="191" t="s">
        <v>113</v>
      </c>
      <c r="B200" s="50"/>
      <c r="C200" s="111" t="s">
        <v>106</v>
      </c>
      <c r="D200" s="191">
        <v>2</v>
      </c>
      <c r="E200" s="50">
        <f t="shared" si="76"/>
        <v>60</v>
      </c>
      <c r="F200" s="233">
        <f t="shared" si="77"/>
        <v>30</v>
      </c>
      <c r="G200" s="52"/>
      <c r="H200" s="52"/>
      <c r="I200" s="52">
        <v>30</v>
      </c>
      <c r="J200" s="54">
        <f t="shared" si="78"/>
        <v>30</v>
      </c>
      <c r="K200" s="150"/>
      <c r="L200" s="151"/>
      <c r="M200" s="151"/>
      <c r="N200" s="151"/>
      <c r="O200" s="151"/>
      <c r="P200" s="151"/>
      <c r="Q200" s="151"/>
      <c r="R200" s="152">
        <v>2</v>
      </c>
      <c r="S200" s="50" t="s">
        <v>72</v>
      </c>
      <c r="T200" s="122" t="s">
        <v>457</v>
      </c>
      <c r="U200" s="72"/>
      <c r="V200" s="93"/>
      <c r="W200" s="93"/>
      <c r="X200" s="93"/>
      <c r="Y200" s="93"/>
      <c r="Z200" s="93"/>
      <c r="AA200" s="93"/>
      <c r="AB200" s="93"/>
      <c r="AC200" s="93"/>
      <c r="AE200" s="139"/>
      <c r="AF200" s="139"/>
      <c r="AG200" s="93"/>
      <c r="AH200" s="93"/>
      <c r="AI200" s="93"/>
      <c r="AJ200" s="93"/>
      <c r="AK200" s="93"/>
      <c r="AL200" s="93"/>
      <c r="AM200" s="93"/>
      <c r="AN200" s="93"/>
      <c r="AP200" s="139"/>
      <c r="AQ200" s="93"/>
      <c r="AR200" s="93"/>
      <c r="AS200" s="93"/>
      <c r="AT200" s="93"/>
      <c r="AU200" s="93"/>
      <c r="AV200" s="93"/>
      <c r="AW200" s="93"/>
      <c r="AX200" s="93"/>
    </row>
    <row r="201" spans="1:50" ht="33" x14ac:dyDescent="0.25">
      <c r="A201" s="191" t="s">
        <v>114</v>
      </c>
      <c r="B201" s="50"/>
      <c r="C201" s="111" t="s">
        <v>154</v>
      </c>
      <c r="D201" s="191">
        <v>3</v>
      </c>
      <c r="E201" s="50">
        <f t="shared" si="76"/>
        <v>90</v>
      </c>
      <c r="F201" s="233">
        <f t="shared" si="77"/>
        <v>10</v>
      </c>
      <c r="G201" s="52">
        <v>2</v>
      </c>
      <c r="H201" s="52"/>
      <c r="I201" s="52">
        <v>8</v>
      </c>
      <c r="J201" s="54">
        <f t="shared" si="78"/>
        <v>80</v>
      </c>
      <c r="K201" s="150"/>
      <c r="L201" s="151"/>
      <c r="M201" s="151"/>
      <c r="N201" s="151"/>
      <c r="O201" s="151"/>
      <c r="P201" s="151"/>
      <c r="Q201" s="151"/>
      <c r="R201" s="152">
        <v>3</v>
      </c>
      <c r="S201" s="50" t="s">
        <v>72</v>
      </c>
      <c r="T201" s="122" t="s">
        <v>457</v>
      </c>
      <c r="U201" s="72"/>
      <c r="V201" s="93"/>
      <c r="W201" s="93"/>
      <c r="X201" s="93"/>
      <c r="Y201" s="93"/>
      <c r="Z201" s="93"/>
      <c r="AA201" s="93"/>
      <c r="AB201" s="93"/>
      <c r="AC201" s="93"/>
      <c r="AE201" s="139"/>
      <c r="AF201" s="139"/>
      <c r="AG201" s="93"/>
      <c r="AH201" s="93"/>
      <c r="AI201" s="93"/>
      <c r="AJ201" s="93"/>
      <c r="AK201" s="93"/>
      <c r="AL201" s="93"/>
      <c r="AM201" s="93"/>
      <c r="AN201" s="93"/>
      <c r="AP201" s="139"/>
      <c r="AQ201" s="93"/>
      <c r="AR201" s="93"/>
      <c r="AS201" s="93"/>
      <c r="AT201" s="93"/>
      <c r="AU201" s="93"/>
      <c r="AV201" s="93"/>
      <c r="AW201" s="93"/>
      <c r="AX201" s="93"/>
    </row>
    <row r="202" spans="1:50" ht="33.75" thickBot="1" x14ac:dyDescent="0.3">
      <c r="A202" s="192" t="s">
        <v>115</v>
      </c>
      <c r="B202" s="51"/>
      <c r="C202" s="203" t="s">
        <v>107</v>
      </c>
      <c r="D202" s="192">
        <v>9</v>
      </c>
      <c r="E202" s="51">
        <f t="shared" si="76"/>
        <v>270</v>
      </c>
      <c r="F202" s="234">
        <f t="shared" si="77"/>
        <v>0</v>
      </c>
      <c r="G202" s="60"/>
      <c r="H202" s="60"/>
      <c r="I202" s="60"/>
      <c r="J202" s="61">
        <f t="shared" si="78"/>
        <v>270</v>
      </c>
      <c r="K202" s="153"/>
      <c r="L202" s="154"/>
      <c r="M202" s="154"/>
      <c r="N202" s="154"/>
      <c r="O202" s="154"/>
      <c r="P202" s="154"/>
      <c r="Q202" s="154"/>
      <c r="R202" s="155">
        <v>9</v>
      </c>
      <c r="S202" s="51" t="s">
        <v>72</v>
      </c>
      <c r="T202" s="376" t="s">
        <v>457</v>
      </c>
      <c r="U202" s="72"/>
      <c r="V202" s="93"/>
      <c r="W202" s="93"/>
      <c r="X202" s="93"/>
      <c r="Y202" s="93"/>
      <c r="Z202" s="93"/>
      <c r="AA202" s="93"/>
      <c r="AB202" s="93"/>
      <c r="AC202" s="93"/>
      <c r="AE202" s="139"/>
      <c r="AF202" s="139"/>
      <c r="AG202" s="93"/>
      <c r="AH202" s="93"/>
      <c r="AI202" s="93"/>
      <c r="AJ202" s="93"/>
      <c r="AK202" s="93"/>
      <c r="AL202" s="93"/>
      <c r="AM202" s="93"/>
      <c r="AN202" s="93"/>
      <c r="AP202" s="139"/>
      <c r="AQ202" s="93"/>
      <c r="AR202" s="93"/>
      <c r="AS202" s="93"/>
      <c r="AT202" s="93"/>
      <c r="AU202" s="93"/>
      <c r="AV202" s="93"/>
      <c r="AW202" s="93"/>
      <c r="AX202" s="93"/>
    </row>
    <row r="203" spans="1:50" s="80" customFormat="1" ht="21" thickBot="1" x14ac:dyDescent="0.35">
      <c r="A203" s="682" t="s">
        <v>299</v>
      </c>
      <c r="B203" s="700"/>
      <c r="C203" s="683"/>
      <c r="D203" s="88">
        <f>SUM(D195:D202)</f>
        <v>23</v>
      </c>
      <c r="E203" s="88">
        <f t="shared" ref="E203:R203" si="79">SUM(E195:E202)</f>
        <v>690</v>
      </c>
      <c r="F203" s="88">
        <f t="shared" si="79"/>
        <v>114</v>
      </c>
      <c r="G203" s="88">
        <f t="shared" si="79"/>
        <v>24</v>
      </c>
      <c r="H203" s="88">
        <f t="shared" si="79"/>
        <v>4</v>
      </c>
      <c r="I203" s="88">
        <f t="shared" si="79"/>
        <v>86</v>
      </c>
      <c r="J203" s="88">
        <f t="shared" si="79"/>
        <v>576</v>
      </c>
      <c r="K203" s="88">
        <f t="shared" si="79"/>
        <v>1</v>
      </c>
      <c r="L203" s="88">
        <f t="shared" si="79"/>
        <v>2</v>
      </c>
      <c r="M203" s="88">
        <f t="shared" si="79"/>
        <v>1</v>
      </c>
      <c r="N203" s="88">
        <f t="shared" si="79"/>
        <v>0</v>
      </c>
      <c r="O203" s="88">
        <f t="shared" si="79"/>
        <v>0</v>
      </c>
      <c r="P203" s="88">
        <f t="shared" si="79"/>
        <v>3</v>
      </c>
      <c r="Q203" s="88">
        <f t="shared" si="79"/>
        <v>0</v>
      </c>
      <c r="R203" s="333">
        <f t="shared" si="79"/>
        <v>16</v>
      </c>
      <c r="T203" s="223"/>
      <c r="U203" s="21"/>
      <c r="V203" s="58"/>
      <c r="W203" s="58"/>
      <c r="X203" s="58"/>
      <c r="Y203" s="58"/>
      <c r="Z203" s="58"/>
      <c r="AA203" s="58"/>
      <c r="AB203" s="58"/>
      <c r="AC203" s="58"/>
      <c r="AD203" s="79"/>
      <c r="AE203" s="79"/>
      <c r="AF203" s="58"/>
      <c r="AG203" s="58"/>
      <c r="AH203" s="58"/>
      <c r="AI203" s="58"/>
      <c r="AJ203" s="58"/>
      <c r="AK203" s="58"/>
      <c r="AL203" s="58"/>
      <c r="AM203" s="58"/>
      <c r="AN203" s="58"/>
      <c r="AO203" s="79"/>
      <c r="AP203" s="58"/>
      <c r="AQ203" s="58"/>
      <c r="AR203" s="58"/>
      <c r="AS203" s="58"/>
      <c r="AT203" s="58"/>
      <c r="AU203" s="58"/>
      <c r="AV203" s="58"/>
      <c r="AW203" s="58"/>
      <c r="AX203" s="58"/>
    </row>
    <row r="204" spans="1:50" s="66" customFormat="1" ht="36" thickBot="1" x14ac:dyDescent="0.55000000000000004">
      <c r="A204" s="706" t="s">
        <v>328</v>
      </c>
      <c r="B204" s="706"/>
      <c r="C204" s="706"/>
      <c r="D204" s="706"/>
      <c r="E204" s="706"/>
      <c r="F204" s="706"/>
      <c r="G204" s="706"/>
      <c r="H204" s="706"/>
      <c r="I204" s="706"/>
      <c r="J204" s="706"/>
      <c r="K204" s="706"/>
      <c r="L204" s="706"/>
      <c r="M204" s="706"/>
      <c r="N204" s="706"/>
      <c r="O204" s="706"/>
      <c r="P204" s="706"/>
      <c r="Q204" s="706"/>
      <c r="R204" s="706"/>
      <c r="S204" s="706"/>
      <c r="T204" s="706"/>
      <c r="V204" s="86"/>
      <c r="W204" s="86"/>
      <c r="X204" s="86"/>
      <c r="Y204" s="86"/>
      <c r="Z204" s="86"/>
      <c r="AA204" s="86"/>
      <c r="AB204" s="86"/>
      <c r="AC204" s="86"/>
      <c r="AG204" s="86"/>
      <c r="AH204" s="86"/>
      <c r="AI204" s="86"/>
      <c r="AJ204" s="86"/>
      <c r="AK204" s="86"/>
      <c r="AL204" s="86"/>
      <c r="AM204" s="86"/>
      <c r="AN204" s="86"/>
      <c r="AQ204" s="86"/>
      <c r="AR204" s="86"/>
      <c r="AS204" s="86"/>
      <c r="AT204" s="86"/>
      <c r="AU204" s="86"/>
      <c r="AV204" s="86"/>
      <c r="AW204" s="86"/>
      <c r="AX204" s="86"/>
    </row>
    <row r="205" spans="1:50" ht="16.5" x14ac:dyDescent="0.25">
      <c r="A205" s="190" t="s">
        <v>458</v>
      </c>
      <c r="B205" s="49"/>
      <c r="C205" s="204" t="s">
        <v>330</v>
      </c>
      <c r="D205" s="190"/>
      <c r="E205" s="49"/>
      <c r="F205" s="232">
        <f t="shared" ref="F205:F206" si="80">SUM(G205:I205)</f>
        <v>0</v>
      </c>
      <c r="G205" s="62"/>
      <c r="H205" s="62"/>
      <c r="I205" s="62"/>
      <c r="J205" s="64">
        <f t="shared" ref="J205:J206" si="81">E205-F205</f>
        <v>0</v>
      </c>
      <c r="K205" s="159"/>
      <c r="L205" s="148"/>
      <c r="M205" s="148"/>
      <c r="N205" s="148"/>
      <c r="O205" s="148"/>
      <c r="P205" s="148"/>
      <c r="Q205" s="148"/>
      <c r="R205" s="149"/>
      <c r="S205" s="49" t="s">
        <v>69</v>
      </c>
      <c r="T205" s="102" t="s">
        <v>441</v>
      </c>
    </row>
    <row r="206" spans="1:50" ht="33.75" thickBot="1" x14ac:dyDescent="0.3">
      <c r="A206" s="195" t="s">
        <v>458</v>
      </c>
      <c r="B206" s="196"/>
      <c r="C206" s="205" t="s">
        <v>230</v>
      </c>
      <c r="D206" s="192">
        <v>14</v>
      </c>
      <c r="E206" s="51">
        <f t="shared" ref="E206" si="82">D206*30</f>
        <v>420</v>
      </c>
      <c r="F206" s="234">
        <f t="shared" si="80"/>
        <v>0</v>
      </c>
      <c r="G206" s="59"/>
      <c r="H206" s="59"/>
      <c r="I206" s="59"/>
      <c r="J206" s="61">
        <f t="shared" si="81"/>
        <v>420</v>
      </c>
      <c r="K206" s="173"/>
      <c r="L206" s="157"/>
      <c r="M206" s="157"/>
      <c r="N206" s="157"/>
      <c r="O206" s="157"/>
      <c r="P206" s="157"/>
      <c r="Q206" s="157"/>
      <c r="R206" s="158">
        <v>14</v>
      </c>
      <c r="S206" s="261" t="s">
        <v>73</v>
      </c>
      <c r="T206" s="376" t="s">
        <v>457</v>
      </c>
      <c r="V206" s="71"/>
      <c r="X206" s="71"/>
      <c r="Y206" s="71"/>
      <c r="Z206" s="71"/>
      <c r="AA206" s="71"/>
      <c r="AB206" s="71"/>
      <c r="AC206" s="71"/>
      <c r="AG206" s="71"/>
      <c r="AI206" s="71"/>
      <c r="AJ206" s="71"/>
      <c r="AK206" s="71"/>
      <c r="AL206" s="71"/>
      <c r="AM206" s="71"/>
      <c r="AN206" s="71"/>
      <c r="AQ206" s="71"/>
      <c r="AS206" s="71"/>
      <c r="AT206" s="71"/>
      <c r="AU206" s="71"/>
      <c r="AV206" s="71"/>
      <c r="AW206" s="71"/>
      <c r="AX206" s="71"/>
    </row>
    <row r="207" spans="1:50" s="80" customFormat="1" ht="19.5" thickBot="1" x14ac:dyDescent="0.35">
      <c r="A207" s="669" t="s">
        <v>329</v>
      </c>
      <c r="B207" s="695"/>
      <c r="C207" s="674"/>
      <c r="D207" s="251">
        <f>SUM(D205:D206)</f>
        <v>14</v>
      </c>
      <c r="E207" s="227">
        <f t="shared" ref="E207:R207" si="83">SUM(E205:E206)</f>
        <v>420</v>
      </c>
      <c r="F207" s="84">
        <f t="shared" si="83"/>
        <v>0</v>
      </c>
      <c r="G207" s="74">
        <f t="shared" si="83"/>
        <v>0</v>
      </c>
      <c r="H207" s="74">
        <f t="shared" si="83"/>
        <v>0</v>
      </c>
      <c r="I207" s="74">
        <f t="shared" si="83"/>
        <v>0</v>
      </c>
      <c r="J207" s="75">
        <f t="shared" si="83"/>
        <v>420</v>
      </c>
      <c r="K207" s="84">
        <f t="shared" si="83"/>
        <v>0</v>
      </c>
      <c r="L207" s="74">
        <f t="shared" si="83"/>
        <v>0</v>
      </c>
      <c r="M207" s="74">
        <f t="shared" si="83"/>
        <v>0</v>
      </c>
      <c r="N207" s="74">
        <f t="shared" si="83"/>
        <v>0</v>
      </c>
      <c r="O207" s="74">
        <f t="shared" si="83"/>
        <v>0</v>
      </c>
      <c r="P207" s="74">
        <f t="shared" si="83"/>
        <v>0</v>
      </c>
      <c r="Q207" s="74">
        <f t="shared" si="83"/>
        <v>0</v>
      </c>
      <c r="R207" s="75">
        <f t="shared" si="83"/>
        <v>14</v>
      </c>
      <c r="S207" s="76"/>
      <c r="T207" s="213"/>
      <c r="U207" s="21"/>
      <c r="V207" s="58"/>
      <c r="W207" s="58"/>
      <c r="X207" s="58"/>
      <c r="Y207" s="58"/>
      <c r="Z207" s="58"/>
      <c r="AA207" s="58"/>
      <c r="AB207" s="58"/>
      <c r="AC207" s="58"/>
      <c r="AD207" s="79"/>
      <c r="AE207" s="79"/>
      <c r="AF207" s="58"/>
      <c r="AG207" s="58"/>
      <c r="AH207" s="58"/>
      <c r="AI207" s="58"/>
      <c r="AJ207" s="58"/>
      <c r="AK207" s="58"/>
      <c r="AL207" s="58"/>
      <c r="AM207" s="58"/>
      <c r="AN207" s="58"/>
      <c r="AO207" s="79"/>
      <c r="AP207" s="58"/>
      <c r="AQ207" s="58"/>
      <c r="AR207" s="58"/>
      <c r="AS207" s="58"/>
      <c r="AT207" s="58"/>
      <c r="AU207" s="58"/>
      <c r="AV207" s="58"/>
      <c r="AW207" s="58"/>
      <c r="AX207" s="58"/>
    </row>
    <row r="208" spans="1:50" s="89" customFormat="1" ht="23.25" thickBot="1" x14ac:dyDescent="0.3">
      <c r="C208" s="90"/>
      <c r="S208" s="21"/>
      <c r="T208" s="211"/>
      <c r="V208" s="71"/>
      <c r="W208" s="58"/>
      <c r="X208" s="71"/>
      <c r="Y208" s="71"/>
      <c r="Z208" s="71"/>
      <c r="AA208" s="71"/>
      <c r="AB208" s="71"/>
      <c r="AC208" s="71"/>
      <c r="AD208" s="143"/>
      <c r="AE208" s="143"/>
      <c r="AF208" s="143"/>
      <c r="AG208" s="71"/>
      <c r="AH208" s="58"/>
      <c r="AI208" s="71"/>
      <c r="AJ208" s="71"/>
      <c r="AK208" s="71"/>
      <c r="AL208" s="71"/>
      <c r="AM208" s="71"/>
      <c r="AN208" s="71"/>
      <c r="AO208" s="143"/>
      <c r="AP208" s="143"/>
      <c r="AQ208" s="71"/>
      <c r="AR208" s="58"/>
      <c r="AS208" s="71"/>
      <c r="AT208" s="71"/>
      <c r="AU208" s="71"/>
      <c r="AV208" s="71"/>
      <c r="AW208" s="71"/>
      <c r="AX208" s="71"/>
    </row>
    <row r="209" spans="1:52" s="92" customFormat="1" ht="31.5" customHeight="1" thickBot="1" x14ac:dyDescent="0.3">
      <c r="A209" s="682" t="s">
        <v>74</v>
      </c>
      <c r="B209" s="700"/>
      <c r="C209" s="683"/>
      <c r="D209" s="91">
        <f t="shared" ref="D209:R209" si="84">D207+D203+D193+D24</f>
        <v>240</v>
      </c>
      <c r="E209" s="91">
        <f t="shared" si="84"/>
        <v>7200</v>
      </c>
      <c r="F209" s="91">
        <f t="shared" si="84"/>
        <v>2776</v>
      </c>
      <c r="G209" s="91">
        <f t="shared" si="84"/>
        <v>1150</v>
      </c>
      <c r="H209" s="91">
        <f t="shared" si="84"/>
        <v>306</v>
      </c>
      <c r="I209" s="91">
        <f t="shared" si="84"/>
        <v>1320</v>
      </c>
      <c r="J209" s="91">
        <f t="shared" si="84"/>
        <v>4424</v>
      </c>
      <c r="K209" s="91">
        <f t="shared" si="84"/>
        <v>30</v>
      </c>
      <c r="L209" s="91">
        <f t="shared" si="84"/>
        <v>30</v>
      </c>
      <c r="M209" s="91">
        <f t="shared" si="84"/>
        <v>30</v>
      </c>
      <c r="N209" s="91">
        <f t="shared" si="84"/>
        <v>30</v>
      </c>
      <c r="O209" s="91">
        <f t="shared" si="84"/>
        <v>30</v>
      </c>
      <c r="P209" s="91">
        <f t="shared" si="84"/>
        <v>30</v>
      </c>
      <c r="Q209" s="91">
        <f t="shared" si="84"/>
        <v>30</v>
      </c>
      <c r="R209" s="317">
        <f t="shared" si="84"/>
        <v>30</v>
      </c>
      <c r="S209" s="21"/>
      <c r="T209" s="21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2"/>
      <c r="AH209" s="142"/>
      <c r="AI209" s="142"/>
      <c r="AJ209" s="142"/>
      <c r="AK209" s="142"/>
      <c r="AL209" s="142"/>
      <c r="AM209" s="142"/>
      <c r="AN209" s="142"/>
      <c r="AO209" s="141"/>
      <c r="AP209" s="141"/>
      <c r="AQ209" s="142"/>
      <c r="AR209" s="142"/>
      <c r="AS209" s="142"/>
      <c r="AT209" s="142"/>
      <c r="AU209" s="142"/>
      <c r="AV209" s="142"/>
      <c r="AW209" s="142"/>
      <c r="AX209" s="142"/>
      <c r="AY209" s="141"/>
      <c r="AZ209" s="141"/>
    </row>
    <row r="210" spans="1:52" s="89" customFormat="1" ht="22.5" customHeight="1" x14ac:dyDescent="0.25">
      <c r="A210" s="684" t="s">
        <v>75</v>
      </c>
      <c r="B210" s="694"/>
      <c r="C210" s="685"/>
      <c r="D210" s="685"/>
      <c r="E210" s="685"/>
      <c r="F210" s="685"/>
      <c r="G210" s="685"/>
      <c r="H210" s="685"/>
      <c r="I210" s="685"/>
      <c r="J210" s="686"/>
      <c r="K210" s="265">
        <v>26</v>
      </c>
      <c r="L210" s="266">
        <v>26</v>
      </c>
      <c r="M210" s="266">
        <v>24</v>
      </c>
      <c r="N210" s="266">
        <v>23</v>
      </c>
      <c r="O210" s="266">
        <v>23</v>
      </c>
      <c r="P210" s="266">
        <v>23</v>
      </c>
      <c r="Q210" s="266">
        <v>24</v>
      </c>
      <c r="R210" s="299"/>
      <c r="S210" s="21"/>
      <c r="T210" s="211"/>
      <c r="U210" s="143"/>
      <c r="V210" s="71"/>
      <c r="W210" s="58"/>
      <c r="X210" s="71"/>
      <c r="Y210" s="71"/>
      <c r="Z210" s="71"/>
      <c r="AA210" s="71"/>
      <c r="AB210" s="71"/>
      <c r="AC210" s="71"/>
      <c r="AD210" s="143"/>
      <c r="AE210" s="143"/>
      <c r="AF210" s="143"/>
      <c r="AG210" s="143"/>
      <c r="AH210" s="143"/>
      <c r="AI210" s="143"/>
      <c r="AJ210" s="143"/>
      <c r="AK210" s="143"/>
      <c r="AL210" s="143"/>
      <c r="AM210" s="143"/>
      <c r="AN210" s="143"/>
      <c r="AO210" s="143"/>
      <c r="AP210" s="143"/>
      <c r="AQ210" s="143"/>
      <c r="AR210" s="143"/>
      <c r="AS210" s="143"/>
      <c r="AT210" s="143"/>
      <c r="AU210" s="143"/>
      <c r="AV210" s="143"/>
      <c r="AW210" s="143"/>
      <c r="AX210" s="143"/>
      <c r="AY210" s="143"/>
      <c r="AZ210" s="143"/>
    </row>
    <row r="211" spans="1:52" ht="22.5" customHeight="1" x14ac:dyDescent="0.25">
      <c r="A211" s="687" t="s">
        <v>76</v>
      </c>
      <c r="B211" s="703"/>
      <c r="C211" s="688"/>
      <c r="D211" s="688"/>
      <c r="E211" s="688"/>
      <c r="F211" s="688"/>
      <c r="G211" s="688"/>
      <c r="H211" s="688"/>
      <c r="I211" s="688"/>
      <c r="J211" s="689"/>
      <c r="K211" s="267">
        <v>3</v>
      </c>
      <c r="L211" s="268">
        <v>4</v>
      </c>
      <c r="M211" s="268">
        <v>3</v>
      </c>
      <c r="N211" s="268">
        <v>4</v>
      </c>
      <c r="O211" s="268">
        <v>4</v>
      </c>
      <c r="P211" s="268">
        <v>3</v>
      </c>
      <c r="Q211" s="268">
        <v>3</v>
      </c>
      <c r="R211" s="271"/>
    </row>
    <row r="212" spans="1:52" ht="22.5" customHeight="1" x14ac:dyDescent="0.25">
      <c r="A212" s="687" t="s">
        <v>77</v>
      </c>
      <c r="B212" s="703"/>
      <c r="C212" s="688"/>
      <c r="D212" s="688"/>
      <c r="E212" s="688"/>
      <c r="F212" s="688"/>
      <c r="G212" s="688"/>
      <c r="H212" s="688"/>
      <c r="I212" s="688"/>
      <c r="J212" s="689"/>
      <c r="K212" s="267">
        <v>4</v>
      </c>
      <c r="L212" s="268">
        <v>3</v>
      </c>
      <c r="M212" s="268">
        <v>3</v>
      </c>
      <c r="N212" s="268">
        <v>2</v>
      </c>
      <c r="O212" s="268">
        <v>2</v>
      </c>
      <c r="P212" s="268">
        <v>2</v>
      </c>
      <c r="Q212" s="268">
        <v>3</v>
      </c>
      <c r="R212" s="271">
        <v>1</v>
      </c>
      <c r="V212" s="71"/>
      <c r="X212" s="71"/>
      <c r="Y212" s="71"/>
      <c r="Z212" s="71"/>
      <c r="AA212" s="71"/>
      <c r="AB212" s="71"/>
      <c r="AC212" s="71"/>
    </row>
    <row r="213" spans="1:52" ht="22.5" customHeight="1" x14ac:dyDescent="0.25">
      <c r="A213" s="687" t="s">
        <v>78</v>
      </c>
      <c r="B213" s="703"/>
      <c r="C213" s="688"/>
      <c r="D213" s="688"/>
      <c r="E213" s="688"/>
      <c r="F213" s="688"/>
      <c r="G213" s="688"/>
      <c r="H213" s="688"/>
      <c r="I213" s="688"/>
      <c r="J213" s="689"/>
      <c r="K213" s="300"/>
      <c r="L213" s="280"/>
      <c r="M213" s="280"/>
      <c r="N213" s="270">
        <v>1</v>
      </c>
      <c r="O213" s="280"/>
      <c r="P213" s="270">
        <v>1</v>
      </c>
      <c r="Q213" s="270">
        <v>1</v>
      </c>
      <c r="R213" s="282"/>
    </row>
    <row r="214" spans="1:52" ht="22.5" customHeight="1" thickBot="1" x14ac:dyDescent="0.3">
      <c r="A214" s="679" t="s">
        <v>79</v>
      </c>
      <c r="B214" s="704"/>
      <c r="C214" s="680"/>
      <c r="D214" s="680"/>
      <c r="E214" s="680"/>
      <c r="F214" s="680"/>
      <c r="G214" s="680"/>
      <c r="H214" s="680"/>
      <c r="I214" s="680"/>
      <c r="J214" s="681"/>
      <c r="K214" s="301"/>
      <c r="L214" s="283"/>
      <c r="M214" s="269">
        <v>1</v>
      </c>
      <c r="N214" s="283"/>
      <c r="O214" s="283"/>
      <c r="P214" s="269">
        <v>1</v>
      </c>
      <c r="Q214" s="283"/>
      <c r="R214" s="272">
        <v>3</v>
      </c>
      <c r="V214" s="71"/>
      <c r="X214" s="71"/>
      <c r="Y214" s="71"/>
      <c r="Z214" s="71"/>
      <c r="AA214" s="71"/>
      <c r="AB214" s="71"/>
      <c r="AC214" s="71"/>
    </row>
    <row r="215" spans="1:52" s="96" customFormat="1" ht="25.5" customHeight="1" x14ac:dyDescent="0.4">
      <c r="S215" s="142"/>
      <c r="T215" s="224"/>
      <c r="V215" s="184"/>
      <c r="W215" s="184"/>
      <c r="X215" s="184"/>
      <c r="Y215" s="184"/>
      <c r="Z215" s="184"/>
      <c r="AA215" s="184"/>
      <c r="AB215" s="184"/>
      <c r="AC215" s="184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</row>
    <row r="216" spans="1:52" s="96" customFormat="1" ht="25.5" hidden="1" customHeight="1" x14ac:dyDescent="0.4">
      <c r="A216" s="94" t="s">
        <v>234</v>
      </c>
      <c r="B216" s="94"/>
      <c r="C216" s="95"/>
      <c r="D216" s="95"/>
      <c r="E216" s="95"/>
      <c r="F216" s="95"/>
      <c r="H216" s="702" t="s">
        <v>235</v>
      </c>
      <c r="I216" s="702"/>
      <c r="J216" s="702"/>
      <c r="S216" s="142"/>
      <c r="T216" s="224"/>
      <c r="V216" s="184"/>
      <c r="W216" s="184"/>
      <c r="X216" s="184"/>
      <c r="Y216" s="184"/>
      <c r="Z216" s="184"/>
      <c r="AA216" s="184"/>
      <c r="AB216" s="184"/>
      <c r="AC216" s="184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</row>
    <row r="217" spans="1:52" s="96" customFormat="1" ht="25.5" hidden="1" customHeight="1" x14ac:dyDescent="0.4">
      <c r="A217" s="94"/>
      <c r="B217" s="94"/>
      <c r="C217" s="95"/>
      <c r="D217" s="95"/>
      <c r="E217" s="95"/>
      <c r="F217" s="95"/>
      <c r="H217" s="407"/>
      <c r="I217" s="407"/>
      <c r="J217" s="407"/>
      <c r="S217" s="142"/>
      <c r="T217" s="224"/>
      <c r="V217" s="184"/>
      <c r="W217" s="184"/>
      <c r="X217" s="184"/>
      <c r="Y217" s="184"/>
      <c r="Z217" s="184"/>
      <c r="AA217" s="184"/>
      <c r="AB217" s="184"/>
      <c r="AC217" s="184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</row>
    <row r="218" spans="1:52" s="96" customFormat="1" ht="25.5" hidden="1" customHeight="1" x14ac:dyDescent="0.4">
      <c r="A218" s="94" t="s">
        <v>234</v>
      </c>
      <c r="B218" s="94"/>
      <c r="C218" s="95"/>
      <c r="D218" s="95"/>
      <c r="E218" s="95"/>
      <c r="F218" s="95"/>
      <c r="H218" s="702"/>
      <c r="I218" s="702"/>
      <c r="J218" s="702"/>
      <c r="S218" s="142"/>
      <c r="T218" s="224"/>
      <c r="V218" s="184"/>
      <c r="W218" s="184"/>
      <c r="X218" s="184"/>
      <c r="Y218" s="184"/>
      <c r="Z218" s="184"/>
      <c r="AA218" s="184"/>
      <c r="AB218" s="184"/>
      <c r="AC218" s="184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</row>
    <row r="219" spans="1:52" s="96" customFormat="1" ht="25.5" hidden="1" customHeight="1" x14ac:dyDescent="0.4">
      <c r="A219" s="94"/>
      <c r="B219" s="94"/>
      <c r="C219" s="95"/>
      <c r="D219" s="95"/>
      <c r="E219" s="95"/>
      <c r="F219" s="95"/>
      <c r="H219" s="407"/>
      <c r="I219" s="407"/>
      <c r="J219" s="407"/>
      <c r="S219" s="142"/>
      <c r="T219" s="224"/>
      <c r="V219" s="184"/>
      <c r="W219" s="184"/>
      <c r="X219" s="184"/>
      <c r="Y219" s="184"/>
      <c r="Z219" s="184"/>
      <c r="AA219" s="184"/>
      <c r="AB219" s="184"/>
      <c r="AC219" s="184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</row>
    <row r="220" spans="1:52" s="96" customFormat="1" ht="25.5" hidden="1" customHeight="1" x14ac:dyDescent="0.4">
      <c r="A220" s="94"/>
      <c r="B220" s="94"/>
      <c r="C220" s="95"/>
      <c r="D220" s="95"/>
      <c r="E220" s="95"/>
      <c r="F220" s="95"/>
      <c r="H220" s="407"/>
      <c r="I220" s="407"/>
      <c r="J220" s="407"/>
      <c r="S220" s="142"/>
      <c r="T220" s="224"/>
      <c r="V220" s="184"/>
      <c r="W220" s="184"/>
      <c r="X220" s="184"/>
      <c r="Y220" s="184"/>
      <c r="Z220" s="184"/>
      <c r="AA220" s="184"/>
      <c r="AB220" s="184"/>
      <c r="AC220" s="184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</row>
    <row r="221" spans="1:52" s="96" customFormat="1" ht="25.5" hidden="1" customHeight="1" x14ac:dyDescent="0.4">
      <c r="A221" s="94"/>
      <c r="B221" s="94"/>
      <c r="C221" s="95"/>
      <c r="D221" s="95"/>
      <c r="E221" s="95"/>
      <c r="F221" s="95"/>
      <c r="H221" s="407"/>
      <c r="I221" s="407"/>
      <c r="J221" s="407"/>
      <c r="S221" s="142"/>
      <c r="T221" s="224"/>
      <c r="V221" s="184"/>
      <c r="W221" s="184"/>
      <c r="X221" s="184"/>
      <c r="Y221" s="184"/>
      <c r="Z221" s="184"/>
      <c r="AA221" s="184"/>
      <c r="AB221" s="184"/>
      <c r="AC221" s="184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</row>
    <row r="222" spans="1:52" s="96" customFormat="1" ht="25.5" hidden="1" customHeight="1" x14ac:dyDescent="0.4">
      <c r="A222" s="94"/>
      <c r="B222" s="94"/>
      <c r="C222" s="95"/>
      <c r="D222" s="95"/>
      <c r="E222" s="95"/>
      <c r="F222" s="95"/>
      <c r="H222" s="407"/>
      <c r="I222" s="407"/>
      <c r="J222" s="407"/>
      <c r="S222" s="142"/>
      <c r="T222" s="224"/>
      <c r="V222" s="184"/>
      <c r="W222" s="184"/>
      <c r="X222" s="184"/>
      <c r="Y222" s="184"/>
      <c r="Z222" s="184"/>
      <c r="AA222" s="184"/>
      <c r="AB222" s="184"/>
      <c r="AC222" s="184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</row>
    <row r="223" spans="1:52" s="96" customFormat="1" ht="24.75" customHeight="1" x14ac:dyDescent="0.4">
      <c r="A223" s="94" t="s">
        <v>283</v>
      </c>
      <c r="B223" s="94"/>
      <c r="C223" s="94"/>
      <c r="D223" s="701"/>
      <c r="E223" s="701"/>
      <c r="F223" s="701"/>
      <c r="G223" s="701"/>
      <c r="H223" s="678"/>
      <c r="I223" s="678"/>
      <c r="J223" s="95"/>
      <c r="S223" s="142"/>
      <c r="T223" s="224"/>
      <c r="V223" s="184"/>
      <c r="W223" s="184"/>
      <c r="X223" s="184"/>
      <c r="Y223" s="184"/>
      <c r="Z223" s="184"/>
      <c r="AA223" s="184"/>
      <c r="AB223" s="184"/>
      <c r="AC223" s="184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</row>
    <row r="224" spans="1:52" s="96" customFormat="1" ht="20.25" customHeight="1" x14ac:dyDescent="0.4">
      <c r="A224" s="94" t="s">
        <v>284</v>
      </c>
      <c r="B224" s="94"/>
      <c r="C224" s="94"/>
      <c r="D224" s="94"/>
      <c r="E224" s="94"/>
      <c r="F224" s="94"/>
      <c r="G224" s="94"/>
      <c r="H224" s="405" t="s">
        <v>285</v>
      </c>
      <c r="I224" s="405"/>
      <c r="J224" s="95"/>
      <c r="S224" s="142"/>
      <c r="T224" s="224"/>
      <c r="V224" s="184"/>
      <c r="W224" s="184"/>
      <c r="X224" s="184"/>
      <c r="Y224" s="184"/>
      <c r="Z224" s="184"/>
      <c r="AA224" s="184"/>
      <c r="AB224" s="184"/>
      <c r="AC224" s="184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</row>
    <row r="225" spans="1:50" s="96" customFormat="1" ht="26.25" x14ac:dyDescent="0.4">
      <c r="A225" s="94"/>
      <c r="B225" s="94"/>
      <c r="C225" s="94"/>
      <c r="D225" s="94"/>
      <c r="E225" s="94"/>
      <c r="F225" s="94"/>
      <c r="G225" s="94"/>
      <c r="H225" s="405"/>
      <c r="I225" s="405"/>
      <c r="J225" s="95"/>
      <c r="S225" s="142"/>
      <c r="T225" s="224"/>
      <c r="V225" s="184"/>
      <c r="W225" s="184"/>
      <c r="X225" s="184"/>
      <c r="Y225" s="184"/>
      <c r="Z225" s="184"/>
      <c r="AA225" s="184"/>
      <c r="AB225" s="184"/>
      <c r="AC225" s="184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</row>
    <row r="226" spans="1:50" s="96" customFormat="1" ht="26.25" x14ac:dyDescent="0.4">
      <c r="A226" s="94" t="s">
        <v>191</v>
      </c>
      <c r="B226" s="94"/>
      <c r="C226" s="94"/>
      <c r="D226" s="94"/>
      <c r="E226" s="94"/>
      <c r="F226" s="94"/>
      <c r="G226" s="94"/>
      <c r="H226" s="405"/>
      <c r="I226" s="405"/>
      <c r="J226" s="95"/>
      <c r="S226" s="142"/>
      <c r="T226" s="224"/>
      <c r="V226" s="184"/>
      <c r="W226" s="184"/>
      <c r="X226" s="184"/>
      <c r="Y226" s="184"/>
      <c r="Z226" s="184"/>
      <c r="AA226" s="184"/>
      <c r="AB226" s="184"/>
      <c r="AC226" s="184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</row>
    <row r="227" spans="1:50" s="96" customFormat="1" ht="26.25" x14ac:dyDescent="0.4">
      <c r="A227" s="94" t="s">
        <v>286</v>
      </c>
      <c r="B227" s="94"/>
      <c r="C227" s="95"/>
      <c r="D227" s="95"/>
      <c r="E227" s="95"/>
      <c r="F227" s="95"/>
      <c r="H227" s="678" t="s">
        <v>277</v>
      </c>
      <c r="I227" s="678"/>
      <c r="J227" s="95"/>
      <c r="S227" s="142"/>
      <c r="T227" s="224"/>
      <c r="V227" s="184"/>
      <c r="W227" s="184"/>
      <c r="X227" s="184"/>
      <c r="Y227" s="184"/>
      <c r="Z227" s="184"/>
      <c r="AA227" s="184"/>
      <c r="AB227" s="184"/>
      <c r="AC227" s="184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</row>
    <row r="228" spans="1:50" s="96" customFormat="1" ht="26.25" x14ac:dyDescent="0.4">
      <c r="A228" s="94"/>
      <c r="B228" s="94"/>
      <c r="C228" s="95"/>
      <c r="D228" s="95"/>
      <c r="E228" s="95"/>
      <c r="F228" s="95"/>
      <c r="H228" s="405"/>
      <c r="I228" s="405"/>
      <c r="J228" s="95"/>
      <c r="S228" s="142"/>
      <c r="T228" s="224"/>
      <c r="V228" s="184"/>
      <c r="W228" s="184"/>
      <c r="X228" s="184"/>
      <c r="Y228" s="184"/>
      <c r="Z228" s="184"/>
      <c r="AA228" s="184"/>
      <c r="AB228" s="184"/>
      <c r="AC228" s="184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</row>
    <row r="229" spans="1:50" s="96" customFormat="1" ht="26.25" x14ac:dyDescent="0.4">
      <c r="A229" s="94" t="s">
        <v>288</v>
      </c>
      <c r="B229" s="94"/>
      <c r="C229" s="94"/>
      <c r="D229" s="701"/>
      <c r="E229" s="701"/>
      <c r="F229" s="701"/>
      <c r="G229" s="701"/>
      <c r="H229" s="678"/>
      <c r="I229" s="678"/>
      <c r="J229" s="95"/>
      <c r="S229" s="142"/>
      <c r="T229" s="224"/>
      <c r="V229" s="184"/>
      <c r="W229" s="184"/>
      <c r="X229" s="184"/>
      <c r="Y229" s="184"/>
      <c r="Z229" s="184"/>
      <c r="AA229" s="184"/>
      <c r="AB229" s="184"/>
      <c r="AC229" s="184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</row>
    <row r="230" spans="1:50" s="96" customFormat="1" ht="26.25" x14ac:dyDescent="0.4">
      <c r="A230" s="94" t="s">
        <v>289</v>
      </c>
      <c r="B230" s="94"/>
      <c r="C230" s="94"/>
      <c r="D230" s="94"/>
      <c r="E230" s="94"/>
      <c r="F230" s="94"/>
      <c r="G230" s="94"/>
      <c r="H230" s="405" t="s">
        <v>290</v>
      </c>
      <c r="I230" s="405"/>
      <c r="J230" s="95"/>
      <c r="S230" s="142"/>
      <c r="T230" s="224"/>
      <c r="V230" s="184"/>
      <c r="W230" s="184"/>
      <c r="X230" s="184"/>
      <c r="Y230" s="184"/>
      <c r="Z230" s="184"/>
      <c r="AA230" s="184"/>
      <c r="AB230" s="184"/>
      <c r="AC230" s="184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  <c r="AV230" s="99"/>
      <c r="AW230" s="99"/>
      <c r="AX230" s="99"/>
    </row>
    <row r="231" spans="1:50" s="96" customFormat="1" ht="26.25" x14ac:dyDescent="0.4">
      <c r="A231" s="284"/>
      <c r="B231" s="285"/>
      <c r="C231" s="285"/>
      <c r="D231" s="285"/>
      <c r="E231" s="285"/>
      <c r="F231" s="286"/>
      <c r="G231" s="287"/>
      <c r="H231" s="285"/>
      <c r="I231" s="285"/>
      <c r="J231" s="95"/>
      <c r="S231" s="142"/>
      <c r="T231" s="224"/>
      <c r="V231" s="184"/>
      <c r="W231" s="184"/>
      <c r="X231" s="184"/>
      <c r="Y231" s="184"/>
      <c r="Z231" s="184"/>
      <c r="AA231" s="184"/>
      <c r="AB231" s="184"/>
      <c r="AC231" s="184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</row>
    <row r="232" spans="1:50" s="96" customFormat="1" ht="26.25" x14ac:dyDescent="0.4">
      <c r="A232" s="94" t="s">
        <v>291</v>
      </c>
      <c r="B232" s="94"/>
      <c r="C232" s="94"/>
      <c r="D232" s="298"/>
      <c r="E232" s="298"/>
      <c r="F232" s="298"/>
      <c r="G232" s="298"/>
      <c r="H232" s="678" t="s">
        <v>434</v>
      </c>
      <c r="I232" s="678"/>
      <c r="J232" s="95"/>
      <c r="S232" s="142"/>
      <c r="T232" s="224"/>
      <c r="V232" s="184"/>
      <c r="W232" s="184"/>
      <c r="X232" s="184"/>
      <c r="Y232" s="184"/>
      <c r="Z232" s="184"/>
      <c r="AA232" s="184"/>
      <c r="AB232" s="184"/>
      <c r="AC232" s="184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</row>
    <row r="233" spans="1:50" s="96" customFormat="1" ht="26.25" x14ac:dyDescent="0.4">
      <c r="A233" s="284"/>
      <c r="B233" s="285"/>
      <c r="C233" s="285"/>
      <c r="D233" s="285"/>
      <c r="E233" s="285"/>
      <c r="F233" s="286"/>
      <c r="G233" s="287"/>
      <c r="H233" s="285"/>
      <c r="I233" s="285"/>
      <c r="J233" s="95"/>
      <c r="S233" s="142"/>
      <c r="T233" s="224"/>
      <c r="V233" s="184"/>
      <c r="W233" s="184"/>
      <c r="X233" s="184"/>
      <c r="Y233" s="184"/>
      <c r="Z233" s="184"/>
      <c r="AA233" s="184"/>
      <c r="AB233" s="184"/>
      <c r="AC233" s="184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</row>
    <row r="234" spans="1:50" s="96" customFormat="1" ht="26.25" x14ac:dyDescent="0.4">
      <c r="A234" s="94" t="s">
        <v>435</v>
      </c>
      <c r="B234" s="94"/>
      <c r="C234" s="94"/>
      <c r="D234" s="298"/>
      <c r="E234" s="298"/>
      <c r="F234" s="298"/>
      <c r="G234" s="298"/>
      <c r="J234" s="95"/>
      <c r="S234" s="142"/>
      <c r="T234" s="224"/>
      <c r="V234" s="184"/>
      <c r="W234" s="184"/>
      <c r="X234" s="184"/>
      <c r="Y234" s="184"/>
      <c r="Z234" s="184"/>
      <c r="AA234" s="184"/>
      <c r="AB234" s="184"/>
      <c r="AC234" s="184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</row>
    <row r="235" spans="1:50" s="96" customFormat="1" ht="26.25" x14ac:dyDescent="0.4">
      <c r="A235" s="284" t="s">
        <v>436</v>
      </c>
      <c r="B235" s="285"/>
      <c r="C235" s="285"/>
      <c r="D235" s="285"/>
      <c r="E235" s="285"/>
      <c r="F235" s="286"/>
      <c r="G235" s="287"/>
      <c r="H235" s="678" t="s">
        <v>292</v>
      </c>
      <c r="I235" s="678"/>
      <c r="J235" s="95"/>
      <c r="S235" s="142"/>
      <c r="T235" s="224"/>
      <c r="V235" s="184"/>
      <c r="W235" s="184"/>
      <c r="X235" s="184"/>
      <c r="Y235" s="184"/>
      <c r="Z235" s="184"/>
      <c r="AA235" s="184"/>
      <c r="AB235" s="184"/>
      <c r="AC235" s="184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</row>
    <row r="236" spans="1:50" s="96" customFormat="1" ht="26.25" x14ac:dyDescent="0.4">
      <c r="A236" s="288"/>
      <c r="B236" s="288"/>
      <c r="C236" s="288"/>
      <c r="D236" s="406"/>
      <c r="E236" s="406"/>
      <c r="F236" s="406"/>
      <c r="G236" s="406"/>
      <c r="H236" s="405"/>
      <c r="I236" s="405"/>
      <c r="J236" s="95"/>
      <c r="S236" s="142"/>
      <c r="T236" s="224"/>
      <c r="V236" s="184"/>
      <c r="W236" s="184"/>
      <c r="X236" s="184"/>
      <c r="Y236" s="184"/>
      <c r="Z236" s="184"/>
      <c r="AA236" s="184"/>
      <c r="AB236" s="184"/>
      <c r="AC236" s="184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</row>
    <row r="237" spans="1:50" s="96" customFormat="1" ht="26.25" x14ac:dyDescent="0.4">
      <c r="A237" s="705" t="s">
        <v>287</v>
      </c>
      <c r="B237" s="705"/>
      <c r="C237" s="705"/>
      <c r="D237" s="705"/>
      <c r="E237" s="705"/>
      <c r="F237" s="705"/>
      <c r="G237" s="705"/>
      <c r="H237" s="678" t="s">
        <v>277</v>
      </c>
      <c r="I237" s="678"/>
      <c r="J237" s="95"/>
      <c r="S237" s="142"/>
      <c r="T237" s="224"/>
      <c r="V237" s="184"/>
      <c r="W237" s="184"/>
      <c r="X237" s="184"/>
      <c r="Y237" s="184"/>
      <c r="Z237" s="184"/>
      <c r="AA237" s="184"/>
      <c r="AB237" s="184"/>
      <c r="AC237" s="184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</row>
    <row r="238" spans="1:50" s="96" customFormat="1" ht="26.25" x14ac:dyDescent="0.4">
      <c r="A238" s="404"/>
      <c r="B238" s="404"/>
      <c r="C238" s="404"/>
      <c r="D238" s="404"/>
      <c r="E238" s="404"/>
      <c r="F238" s="404"/>
      <c r="G238" s="404"/>
      <c r="H238" s="406"/>
      <c r="I238" s="406"/>
      <c r="J238" s="95"/>
      <c r="S238" s="142"/>
      <c r="T238" s="224"/>
      <c r="V238" s="184"/>
      <c r="W238" s="184"/>
      <c r="X238" s="184"/>
      <c r="Y238" s="184"/>
      <c r="Z238" s="184"/>
      <c r="AA238" s="184"/>
      <c r="AB238" s="184"/>
      <c r="AC238" s="184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</row>
    <row r="239" spans="1:50" s="96" customFormat="1" ht="26.25" x14ac:dyDescent="0.4">
      <c r="A239" s="94" t="s">
        <v>146</v>
      </c>
      <c r="B239" s="94"/>
      <c r="C239" s="95"/>
      <c r="D239" s="95"/>
      <c r="E239" s="95"/>
      <c r="F239" s="95"/>
      <c r="H239" s="407" t="s">
        <v>437</v>
      </c>
      <c r="J239" s="95"/>
      <c r="K239" s="97"/>
      <c r="S239" s="142"/>
      <c r="T239" s="224"/>
      <c r="V239" s="184"/>
      <c r="W239" s="184"/>
      <c r="X239" s="184"/>
      <c r="Y239" s="184"/>
      <c r="Z239" s="184"/>
      <c r="AA239" s="184"/>
      <c r="AB239" s="184"/>
      <c r="AC239" s="184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</row>
    <row r="240" spans="1:50" s="96" customFormat="1" ht="26.25" x14ac:dyDescent="0.4">
      <c r="A240" s="288"/>
      <c r="B240" s="288"/>
      <c r="C240" s="288"/>
      <c r="D240" s="406"/>
      <c r="E240" s="406"/>
      <c r="F240" s="406"/>
      <c r="G240" s="406"/>
      <c r="H240" s="405"/>
      <c r="I240" s="405"/>
      <c r="J240" s="95"/>
      <c r="K240" s="97"/>
      <c r="L240" s="97"/>
      <c r="M240" s="97"/>
      <c r="N240" s="97"/>
      <c r="O240" s="97"/>
      <c r="P240" s="97"/>
      <c r="Q240" s="97"/>
      <c r="R240" s="97"/>
      <c r="T240" s="224"/>
      <c r="V240" s="98"/>
      <c r="W240" s="99"/>
      <c r="X240" s="98"/>
      <c r="Y240" s="98"/>
      <c r="Z240" s="98"/>
      <c r="AA240" s="98"/>
      <c r="AB240" s="98"/>
      <c r="AC240" s="98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</row>
    <row r="241" spans="1:50" s="96" customFormat="1" ht="26.25" x14ac:dyDescent="0.4">
      <c r="A241" s="94" t="s">
        <v>293</v>
      </c>
      <c r="B241" s="94"/>
      <c r="C241" s="95"/>
      <c r="D241" s="95"/>
      <c r="E241" s="95"/>
      <c r="F241" s="95"/>
      <c r="H241" s="96" t="s">
        <v>294</v>
      </c>
      <c r="I241" s="407"/>
      <c r="J241" s="95"/>
      <c r="K241" s="97"/>
      <c r="L241" s="97"/>
      <c r="M241" s="97"/>
      <c r="N241" s="97"/>
      <c r="O241" s="97"/>
      <c r="P241" s="97"/>
      <c r="Q241" s="97"/>
      <c r="R241" s="97"/>
      <c r="T241" s="224"/>
      <c r="V241" s="98"/>
      <c r="W241" s="99"/>
      <c r="X241" s="98"/>
      <c r="Y241" s="98"/>
      <c r="Z241" s="98"/>
      <c r="AA241" s="98"/>
      <c r="AB241" s="98"/>
      <c r="AC241" s="98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</row>
    <row r="242" spans="1:50" s="96" customFormat="1" ht="26.25" x14ac:dyDescent="0.4">
      <c r="A242" s="94"/>
      <c r="B242" s="94"/>
      <c r="C242" s="95"/>
      <c r="D242" s="95"/>
      <c r="E242" s="95"/>
      <c r="F242" s="95"/>
      <c r="G242" s="407"/>
      <c r="I242" s="95"/>
      <c r="J242" s="95"/>
      <c r="K242" s="97"/>
      <c r="L242" s="97"/>
      <c r="M242" s="97"/>
      <c r="N242" s="97"/>
      <c r="O242" s="97"/>
      <c r="P242" s="97"/>
      <c r="Q242" s="97"/>
      <c r="R242" s="97"/>
      <c r="T242" s="224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</row>
    <row r="243" spans="1:50" ht="26.25" x14ac:dyDescent="0.4">
      <c r="A243" s="94"/>
      <c r="B243" s="94"/>
      <c r="C243" s="95"/>
      <c r="D243" s="95"/>
      <c r="E243" s="95"/>
      <c r="F243" s="95"/>
      <c r="G243" s="407">
        <v>0</v>
      </c>
      <c r="H243" s="96"/>
      <c r="I243" s="95"/>
      <c r="J243" s="95"/>
      <c r="K243" s="97"/>
    </row>
    <row r="244" spans="1:50" ht="26.25" x14ac:dyDescent="0.4">
      <c r="A244" s="94" t="s">
        <v>438</v>
      </c>
      <c r="B244" s="370"/>
      <c r="C244" s="371"/>
      <c r="D244" s="371"/>
      <c r="E244" s="371"/>
      <c r="F244" s="371"/>
      <c r="G244" s="372"/>
      <c r="H244" s="96" t="s">
        <v>174</v>
      </c>
      <c r="I244" s="371"/>
      <c r="J244" s="371"/>
      <c r="K244" s="97"/>
      <c r="V244" s="210"/>
      <c r="W244" s="210"/>
      <c r="Z244" s="71"/>
      <c r="AA244" s="71"/>
      <c r="AB244" s="71"/>
      <c r="AC244" s="71"/>
    </row>
    <row r="245" spans="1:50" ht="26.25" x14ac:dyDescent="0.3">
      <c r="A245" s="373"/>
      <c r="B245" s="370"/>
      <c r="C245" s="371"/>
      <c r="D245" s="371"/>
      <c r="E245" s="371"/>
      <c r="F245" s="371"/>
      <c r="G245" s="372"/>
      <c r="H245" s="372"/>
      <c r="I245" s="371"/>
      <c r="J245" s="371"/>
      <c r="K245" s="97"/>
    </row>
    <row r="246" spans="1:50" ht="26.25" x14ac:dyDescent="0.4">
      <c r="A246" s="94" t="s">
        <v>155</v>
      </c>
      <c r="B246" s="94"/>
      <c r="C246" s="95"/>
      <c r="D246" s="95"/>
      <c r="E246" s="95"/>
      <c r="F246" s="95"/>
      <c r="G246" s="407"/>
      <c r="H246" s="702" t="s">
        <v>116</v>
      </c>
      <c r="I246" s="702"/>
      <c r="J246" s="702"/>
      <c r="K246" s="97"/>
    </row>
    <row r="247" spans="1:50" ht="26.25" x14ac:dyDescent="0.4">
      <c r="A247" s="94"/>
      <c r="B247" s="94"/>
      <c r="C247" s="95"/>
      <c r="D247" s="95"/>
      <c r="E247" s="95"/>
      <c r="F247" s="95"/>
      <c r="G247" s="407"/>
      <c r="H247" s="96"/>
      <c r="I247" s="95"/>
      <c r="J247" s="95"/>
      <c r="K247" s="97"/>
      <c r="T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</row>
    <row r="248" spans="1:50" x14ac:dyDescent="0.25">
      <c r="G248" s="21">
        <v>0</v>
      </c>
      <c r="T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</row>
  </sheetData>
  <mergeCells count="63">
    <mergeCell ref="A1:T1"/>
    <mergeCell ref="A3:A8"/>
    <mergeCell ref="B3:B8"/>
    <mergeCell ref="C3:C8"/>
    <mergeCell ref="D3:D8"/>
    <mergeCell ref="E3:J3"/>
    <mergeCell ref="K3:R3"/>
    <mergeCell ref="S3:S8"/>
    <mergeCell ref="T3:T8"/>
    <mergeCell ref="E4:E8"/>
    <mergeCell ref="Q4:R4"/>
    <mergeCell ref="F5:F8"/>
    <mergeCell ref="G5:I5"/>
    <mergeCell ref="K5:R5"/>
    <mergeCell ref="G6:G8"/>
    <mergeCell ref="F4:I4"/>
    <mergeCell ref="A46:C46"/>
    <mergeCell ref="H6:H8"/>
    <mergeCell ref="I6:I8"/>
    <mergeCell ref="A18:T18"/>
    <mergeCell ref="A22:C22"/>
    <mergeCell ref="A24:C24"/>
    <mergeCell ref="A25:T25"/>
    <mergeCell ref="AH6:AM6"/>
    <mergeCell ref="AR6:AT6"/>
    <mergeCell ref="K7:R7"/>
    <mergeCell ref="A9:T9"/>
    <mergeCell ref="A15:C15"/>
    <mergeCell ref="J4:J8"/>
    <mergeCell ref="K4:L4"/>
    <mergeCell ref="M4:N4"/>
    <mergeCell ref="O4:P4"/>
    <mergeCell ref="A204:T204"/>
    <mergeCell ref="A49:T49"/>
    <mergeCell ref="C63:U63"/>
    <mergeCell ref="C85:U85"/>
    <mergeCell ref="C109:U109"/>
    <mergeCell ref="C131:U131"/>
    <mergeCell ref="C155:U155"/>
    <mergeCell ref="A179:S179"/>
    <mergeCell ref="A192:C192"/>
    <mergeCell ref="A193:C193"/>
    <mergeCell ref="A194:T194"/>
    <mergeCell ref="A203:C203"/>
    <mergeCell ref="H227:I227"/>
    <mergeCell ref="A207:C207"/>
    <mergeCell ref="A209:C209"/>
    <mergeCell ref="A210:J210"/>
    <mergeCell ref="A211:J211"/>
    <mergeCell ref="A212:J212"/>
    <mergeCell ref="A213:J213"/>
    <mergeCell ref="A214:J214"/>
    <mergeCell ref="H216:J216"/>
    <mergeCell ref="H218:J218"/>
    <mergeCell ref="D223:G223"/>
    <mergeCell ref="H223:I223"/>
    <mergeCell ref="H246:J246"/>
    <mergeCell ref="D229:G229"/>
    <mergeCell ref="H229:I229"/>
    <mergeCell ref="H232:I232"/>
    <mergeCell ref="H235:I235"/>
    <mergeCell ref="A237:G237"/>
    <mergeCell ref="H237:I237"/>
  </mergeCells>
  <hyperlinks>
    <hyperlink ref="C66" r:id="rId1" display="http://www.hneu.edu.ua/Vilnyy_maynor_Accoun_and_informa_sup_bus_process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титул</vt:lpstr>
      <vt:lpstr>план</vt:lpstr>
      <vt:lpstr>Лист1</vt:lpstr>
      <vt:lpstr>АГРО</vt:lpstr>
      <vt:lpstr>ВСЕ</vt:lpstr>
      <vt:lpstr>АГРО!Заголовки_для_друку</vt:lpstr>
      <vt:lpstr>план!Заголовки_для_друку</vt:lpstr>
      <vt:lpstr>АГРО!Область_друку</vt:lpstr>
      <vt:lpstr>план!Область_друку</vt:lpstr>
      <vt:lpstr>титул!Область_друку</vt:lpstr>
    </vt:vector>
  </TitlesOfParts>
  <Company>Харьковский национальный экономический университет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2023-01-24T08:21:22Z</cp:lastPrinted>
  <dcterms:created xsi:type="dcterms:W3CDTF">2015-02-24T14:24:05Z</dcterms:created>
  <dcterms:modified xsi:type="dcterms:W3CDTF">2025-04-14T11:24:55Z</dcterms:modified>
</cp:coreProperties>
</file>